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https://cessnockcitycouncil-my.sharepoint.com/personal/nick_bielby_cessnock_nsw_gov_au/Documents/Desktop/"/>
    </mc:Choice>
  </mc:AlternateContent>
  <xr:revisionPtr revIDLastSave="0" documentId="8_{42422D4D-39FC-4CAC-90F5-593465C94866}" xr6:coauthVersionLast="47" xr6:coauthVersionMax="47" xr10:uidLastSave="{00000000-0000-0000-0000-000000000000}"/>
  <bookViews>
    <workbookView xWindow="-108" yWindow="-108" windowWidth="23256" windowHeight="13896" tabRatio="739" firstSheet="2" activeTab="8" xr2:uid="{00000000-000D-0000-FFFF-FFFF00000000}"/>
  </bookViews>
  <sheets>
    <sheet name="City Wide Plan - 7.11" sheetId="1" r:id="rId1"/>
    <sheet name="Residential - 7.11 repealed" sheetId="11" r:id="rId2"/>
    <sheet name="S7.12" sheetId="9" r:id="rId3"/>
    <sheet name="Avery's Village - 7.11 repealed" sheetId="4" r:id="rId4"/>
    <sheet name="Bellbird North - 7.11 repealed" sheetId="7" r:id="rId5"/>
    <sheet name="Black Hill Quarry - 7.11 repeal" sheetId="6" r:id="rId6"/>
    <sheet name=" Mount View Road - 7.11 repeal" sheetId="5" r:id="rId7"/>
    <sheet name="Nulkaba - 7.11 repealed" sheetId="3" r:id="rId8"/>
    <sheet name="Tourism -7.11 repealed" sheetId="8" r:id="rId9"/>
    <sheet name="Data" sheetId="2" state="hidden" r:id="rId10"/>
  </sheets>
  <definedNames>
    <definedName name="_xlnm._FilterDatabase" localSheetId="3" hidden="1">'Avery''s Village - 7.11 repealed'!$A$2:$T$48</definedName>
    <definedName name="_xlnm._FilterDatabase" localSheetId="0" hidden="1">'City Wide Plan - 7.11'!$A$1:$Y$1310</definedName>
    <definedName name="_xlnm._FilterDatabase" localSheetId="1" hidden="1">'Residential - 7.11 repealed'!$A$2:$AK$579</definedName>
    <definedName name="_Hlk73614582" localSheetId="1">'Residential - 7.11 repealed'!$B$324</definedName>
    <definedName name="_Hlk73614603" localSheetId="1">'Residential - 7.11 repealed'!$B$325</definedName>
    <definedName name="_Hlk73614968" localSheetId="1">'Residential - 7.11 repealed'!$B$323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366" i="1" l="1"/>
  <c r="P1362" i="1"/>
  <c r="P1328" i="1"/>
  <c r="P944" i="1"/>
  <c r="P942" i="1"/>
  <c r="P940" i="1"/>
  <c r="P937" i="1"/>
  <c r="P935" i="1"/>
  <c r="P1365" i="1"/>
  <c r="P1364" i="1"/>
  <c r="P1363" i="1"/>
  <c r="P1359" i="1"/>
  <c r="P1358" i="1"/>
  <c r="P1356" i="1"/>
  <c r="P1354" i="1"/>
  <c r="P1352" i="1"/>
  <c r="P1344" i="1"/>
  <c r="P1337" i="1"/>
  <c r="P941" i="1"/>
  <c r="P938" i="1"/>
  <c r="P932" i="1"/>
  <c r="P931" i="1"/>
  <c r="P924" i="1"/>
  <c r="P894" i="1"/>
  <c r="P945" i="1"/>
  <c r="P946" i="1"/>
  <c r="P1361" i="1"/>
  <c r="P1360" i="1"/>
  <c r="P939" i="1"/>
  <c r="P922" i="1"/>
  <c r="P1357" i="1"/>
  <c r="P1355" i="1"/>
  <c r="P1351" i="1"/>
  <c r="P1339" i="1"/>
  <c r="P943" i="1"/>
  <c r="P903" i="1"/>
  <c r="P1353" i="1"/>
  <c r="P1350" i="1"/>
  <c r="P1349" i="1"/>
  <c r="P1348" i="1"/>
  <c r="P1347" i="1"/>
  <c r="P1343" i="1"/>
  <c r="P928" i="1"/>
  <c r="P926" i="1"/>
  <c r="P845" i="1"/>
  <c r="P1346" i="1"/>
  <c r="P1345" i="1"/>
  <c r="P1342" i="1"/>
  <c r="P1341" i="1"/>
  <c r="P1340" i="1"/>
  <c r="P934" i="1"/>
  <c r="P927" i="1"/>
  <c r="P1338" i="1"/>
  <c r="P1333" i="1"/>
  <c r="P1334" i="1"/>
  <c r="P936" i="1"/>
  <c r="P933" i="1"/>
  <c r="P929" i="1"/>
  <c r="P921" i="1"/>
  <c r="P915" i="1"/>
  <c r="P912" i="1"/>
  <c r="P910" i="1"/>
  <c r="P904" i="1"/>
  <c r="P1336" i="1" l="1"/>
  <c r="P1335" i="1"/>
  <c r="P1332" i="1"/>
  <c r="P1331" i="1"/>
  <c r="P1330" i="1"/>
  <c r="P930" i="1"/>
  <c r="P925" i="1"/>
  <c r="P923" i="1"/>
  <c r="P909" i="1"/>
  <c r="P1329" i="1"/>
  <c r="Q1327" i="1"/>
  <c r="P1327" i="1"/>
  <c r="P1324" i="1"/>
  <c r="P1317" i="1"/>
  <c r="P916" i="1"/>
  <c r="P858" i="1"/>
  <c r="P1326" i="1"/>
  <c r="P1325" i="1"/>
  <c r="P1323" i="1"/>
  <c r="P1322" i="1"/>
  <c r="P1320" i="1"/>
  <c r="P917" i="1"/>
  <c r="AB111" i="11"/>
  <c r="P1321" i="1"/>
  <c r="P1318" i="1"/>
  <c r="P1319" i="1"/>
  <c r="P1316" i="1"/>
  <c r="P709" i="1"/>
  <c r="P708" i="1"/>
  <c r="P1243" i="1"/>
  <c r="P889" i="1"/>
  <c r="P1315" i="1"/>
  <c r="P1314" i="1"/>
  <c r="P920" i="1"/>
  <c r="P919" i="1"/>
  <c r="P911" i="1"/>
  <c r="P918" i="1"/>
  <c r="P907" i="1"/>
  <c r="P908" i="1"/>
  <c r="P898" i="1"/>
  <c r="P869" i="1"/>
  <c r="P893" i="1"/>
  <c r="P1313" i="1"/>
  <c r="P1312" i="1"/>
  <c r="P1311" i="1"/>
  <c r="P899" i="1"/>
  <c r="P914" i="1"/>
  <c r="P913" i="1"/>
  <c r="P886" i="1"/>
  <c r="P882" i="1"/>
  <c r="P856" i="1"/>
  <c r="P155" i="1"/>
  <c r="P154" i="1"/>
  <c r="P1310" i="1"/>
  <c r="P1309" i="1"/>
  <c r="P901" i="1"/>
  <c r="P906" i="1"/>
  <c r="P905" i="1"/>
  <c r="P902" i="1"/>
  <c r="P900" i="1"/>
  <c r="AA954" i="1"/>
  <c r="P891" i="1"/>
  <c r="P878" i="1"/>
  <c r="P1308" i="1"/>
  <c r="P895" i="1"/>
  <c r="P1306" i="1"/>
  <c r="P1304" i="1"/>
  <c r="P1303" i="1"/>
  <c r="P897" i="1"/>
  <c r="P896" i="1"/>
  <c r="P892" i="1"/>
  <c r="P887" i="1"/>
  <c r="P868" i="1"/>
  <c r="P883" i="1"/>
  <c r="P881" i="1"/>
  <c r="P879" i="1"/>
  <c r="P876" i="1"/>
  <c r="P829" i="1"/>
  <c r="P828" i="1"/>
  <c r="AB364" i="11"/>
  <c r="P1307" i="1"/>
  <c r="P884" i="1"/>
  <c r="P820" i="1"/>
  <c r="P1305" i="1"/>
  <c r="P871" i="1"/>
  <c r="P890" i="1"/>
  <c r="P888" i="1"/>
  <c r="P880" i="1"/>
  <c r="P866" i="1"/>
  <c r="P875" i="1"/>
  <c r="P865" i="1"/>
  <c r="P857" i="1"/>
  <c r="P838" i="1"/>
  <c r="P830" i="1"/>
  <c r="P805" i="1"/>
  <c r="P1302" i="1"/>
  <c r="P1301" i="1"/>
  <c r="P1300" i="1"/>
  <c r="P1299" i="1"/>
  <c r="P1297" i="1"/>
  <c r="P1293" i="1"/>
  <c r="P872" i="1"/>
  <c r="P867" i="1"/>
  <c r="P877" i="1"/>
  <c r="P860" i="1"/>
  <c r="P808" i="1"/>
  <c r="P777" i="1"/>
  <c r="P1298" i="1"/>
  <c r="P1296" i="1"/>
  <c r="P1295" i="1"/>
  <c r="P1294" i="1"/>
  <c r="P874" i="1"/>
  <c r="P873" i="1"/>
  <c r="P870" i="1"/>
  <c r="P864" i="1"/>
  <c r="P863" i="1"/>
  <c r="P862" i="1"/>
  <c r="P861" i="1"/>
  <c r="P859" i="1"/>
  <c r="P811" i="1"/>
  <c r="P764" i="1"/>
  <c r="P543" i="1"/>
  <c r="P855" i="1"/>
  <c r="P847" i="1"/>
  <c r="P846" i="1"/>
  <c r="P795" i="1"/>
  <c r="P1292" i="1"/>
  <c r="P837" i="1"/>
  <c r="P834" i="1"/>
  <c r="P821" i="1"/>
  <c r="P794" i="1"/>
  <c r="P1291" i="1"/>
  <c r="P1285" i="1"/>
  <c r="P854" i="1"/>
  <c r="P853" i="1"/>
  <c r="P852" i="1"/>
  <c r="P844" i="1"/>
  <c r="P58" i="1"/>
  <c r="P57" i="1"/>
  <c r="K6" i="5"/>
  <c r="K5" i="5"/>
  <c r="P1290" i="1"/>
  <c r="P1289" i="1"/>
  <c r="P1288" i="1"/>
  <c r="P1287" i="1"/>
  <c r="P1286" i="1"/>
  <c r="P1274" i="1"/>
  <c r="P851" i="1"/>
  <c r="P849" i="1"/>
  <c r="P848" i="1"/>
  <c r="P839" i="1"/>
  <c r="P833" i="1"/>
  <c r="P832" i="1"/>
  <c r="P1282" i="1"/>
  <c r="P1283" i="1"/>
  <c r="P1284" i="1"/>
  <c r="P1281" i="1"/>
  <c r="P1280" i="1"/>
  <c r="P1279" i="1"/>
  <c r="P1278" i="1"/>
  <c r="P1277" i="1"/>
  <c r="P1276" i="1"/>
  <c r="P1273" i="1"/>
  <c r="P850" i="1"/>
  <c r="P843" i="1"/>
  <c r="P835" i="1"/>
  <c r="P826" i="1"/>
  <c r="P825" i="1"/>
  <c r="P824" i="1"/>
  <c r="P1275" i="1"/>
  <c r="P1272" i="1"/>
  <c r="P1271" i="1"/>
  <c r="P842" i="1"/>
  <c r="P841" i="1"/>
  <c r="P840" i="1"/>
  <c r="P818" i="1"/>
  <c r="P802" i="1"/>
  <c r="P801" i="1"/>
  <c r="P771" i="1"/>
  <c r="P702" i="1"/>
  <c r="P1270" i="1"/>
  <c r="P1269" i="1"/>
  <c r="P1261" i="1"/>
  <c r="P1251" i="1"/>
  <c r="P836" i="1"/>
  <c r="P813" i="1"/>
  <c r="P750" i="1"/>
  <c r="P749" i="1"/>
  <c r="P55" i="1"/>
  <c r="P831" i="1"/>
  <c r="P798" i="1"/>
  <c r="P789" i="1"/>
  <c r="P1268" i="1"/>
  <c r="P1267" i="1"/>
  <c r="P822" i="1"/>
  <c r="P819" i="1"/>
  <c r="P810" i="1"/>
  <c r="AB477" i="11"/>
  <c r="P1266" i="1"/>
  <c r="P1265" i="1"/>
  <c r="P1264" i="1"/>
  <c r="P1263" i="1"/>
  <c r="P1262" i="1"/>
  <c r="P816" i="1"/>
  <c r="P827" i="1"/>
  <c r="P812" i="1"/>
  <c r="P797" i="1"/>
  <c r="P803" i="1"/>
  <c r="P791" i="1"/>
  <c r="P790" i="1"/>
  <c r="P788" i="1"/>
  <c r="P787" i="1"/>
  <c r="P781" i="1"/>
  <c r="P780" i="1"/>
  <c r="P778" i="1"/>
  <c r="P773" i="1"/>
  <c r="P807" i="1"/>
  <c r="P809" i="1"/>
  <c r="P814" i="1"/>
  <c r="P815" i="1"/>
  <c r="P817" i="1"/>
  <c r="P823" i="1"/>
  <c r="AB110" i="11"/>
  <c r="P1260" i="1"/>
  <c r="P1259" i="1"/>
  <c r="P1258" i="1"/>
  <c r="P1257" i="1"/>
  <c r="P1256" i="1"/>
  <c r="P1252" i="1"/>
  <c r="P1249" i="1"/>
  <c r="P1248" i="1"/>
  <c r="P800" i="1"/>
  <c r="P799" i="1"/>
  <c r="P792" i="1"/>
  <c r="P586" i="1"/>
  <c r="P1255" i="1"/>
  <c r="P1254" i="1"/>
  <c r="P1253" i="1"/>
  <c r="P1250" i="1"/>
  <c r="P806" i="1"/>
  <c r="P796" i="1"/>
  <c r="P732" i="1"/>
  <c r="P744" i="1"/>
  <c r="P1247" i="1"/>
  <c r="P804" i="1"/>
  <c r="P784" i="1"/>
  <c r="P783" i="1"/>
  <c r="P772" i="1"/>
  <c r="P769" i="1"/>
  <c r="P761" i="1"/>
  <c r="P757" i="1"/>
  <c r="P753" i="1"/>
  <c r="P587" i="1"/>
  <c r="P1232" i="1"/>
  <c r="P1246" i="1"/>
  <c r="P1245" i="1"/>
  <c r="P1244" i="1"/>
  <c r="P1242" i="1"/>
  <c r="P1241" i="1"/>
  <c r="P1240" i="1"/>
  <c r="P1239" i="1"/>
  <c r="P793" i="1"/>
  <c r="P786" i="1"/>
  <c r="P785" i="1"/>
  <c r="P774" i="1"/>
  <c r="P762" i="1"/>
  <c r="P729" i="1"/>
  <c r="P755" i="1"/>
  <c r="P745" i="1"/>
  <c r="P719" i="1"/>
  <c r="L15" i="7"/>
  <c r="P1234" i="1"/>
  <c r="P779" i="1"/>
  <c r="P752" i="1"/>
  <c r="P743" i="1"/>
  <c r="P742" i="1"/>
  <c r="P1238" i="1"/>
  <c r="P1236" i="1"/>
  <c r="P1235" i="1"/>
  <c r="P782" i="1"/>
  <c r="P776" i="1"/>
  <c r="P770" i="1"/>
  <c r="P766" i="1"/>
  <c r="P758" i="1"/>
  <c r="P714" i="1"/>
  <c r="P1233" i="1"/>
  <c r="P737" i="1"/>
  <c r="P735" i="1"/>
  <c r="P765" i="1"/>
  <c r="P759" i="1"/>
  <c r="P748" i="1"/>
  <c r="P747" i="1"/>
  <c r="P741" i="1"/>
  <c r="P1231" i="1"/>
  <c r="P736" i="1"/>
  <c r="P775" i="1"/>
  <c r="P768" i="1"/>
  <c r="P763" i="1"/>
  <c r="P760" i="1"/>
  <c r="P754" i="1"/>
  <c r="P751" i="1"/>
  <c r="P716" i="1"/>
  <c r="P688" i="1"/>
  <c r="P645" i="1"/>
  <c r="P623" i="1"/>
  <c r="P723" i="1"/>
  <c r="P767" i="1"/>
  <c r="P707" i="1"/>
  <c r="P680" i="1"/>
  <c r="P1230" i="1"/>
  <c r="P701" i="1"/>
  <c r="P696" i="1"/>
  <c r="P662" i="1"/>
  <c r="P1229" i="1"/>
  <c r="P728" i="1"/>
  <c r="P746" i="1"/>
  <c r="P727" i="1"/>
  <c r="P740" i="1"/>
  <c r="P721" i="1"/>
  <c r="P715" i="1"/>
  <c r="P681" i="1"/>
  <c r="P667" i="1"/>
  <c r="P665" i="1"/>
  <c r="P557" i="1"/>
  <c r="P556" i="1"/>
  <c r="P1228" i="1"/>
  <c r="P1227" i="1"/>
  <c r="P1226" i="1"/>
  <c r="P1225" i="1"/>
  <c r="P739" i="1"/>
  <c r="P510" i="1"/>
  <c r="P677" i="1"/>
  <c r="P1224" i="1" l="1"/>
  <c r="P734" i="1"/>
  <c r="P726" i="1"/>
  <c r="P722" i="1"/>
  <c r="P718" i="1"/>
  <c r="P691" i="1"/>
  <c r="P675" i="1"/>
  <c r="P590" i="1"/>
  <c r="P584" i="1"/>
  <c r="J103" i="8"/>
  <c r="P1223" i="1" l="1"/>
  <c r="P1222" i="1"/>
  <c r="P738" i="1"/>
  <c r="P731" i="1"/>
  <c r="P730" i="1"/>
  <c r="P700" i="1"/>
  <c r="P698" i="1"/>
  <c r="P674" i="1"/>
  <c r="P671" i="1"/>
  <c r="P670" i="1"/>
  <c r="P669" i="1"/>
  <c r="P661" i="1"/>
  <c r="P581" i="1"/>
  <c r="P1221" i="1"/>
  <c r="P725" i="1"/>
  <c r="P733" i="1"/>
  <c r="P717" i="1"/>
  <c r="P712" i="1"/>
  <c r="P711" i="1"/>
  <c r="P706" i="1"/>
  <c r="P703" i="1"/>
  <c r="P699" i="1"/>
  <c r="P695" i="1"/>
  <c r="P693" i="1"/>
  <c r="AA693" i="1"/>
  <c r="P683" i="1"/>
  <c r="P676" i="1"/>
  <c r="P654" i="1"/>
  <c r="AA622" i="1"/>
  <c r="P638" i="1"/>
  <c r="P610" i="1"/>
  <c r="P51" i="1"/>
  <c r="P1203" i="1"/>
  <c r="P1202" i="1"/>
  <c r="P1200" i="1"/>
  <c r="P1197" i="1"/>
  <c r="P1172" i="1"/>
  <c r="P1143" i="1"/>
  <c r="P1220" i="1"/>
  <c r="P713" i="1"/>
  <c r="P705" i="1"/>
  <c r="P678" i="1"/>
  <c r="P476" i="1"/>
  <c r="P710" i="1"/>
  <c r="P502" i="1"/>
  <c r="P600" i="1"/>
  <c r="P562" i="1"/>
  <c r="P498" i="1"/>
  <c r="P497" i="1"/>
  <c r="P520" i="1"/>
  <c r="P495" i="1"/>
  <c r="P457" i="1"/>
  <c r="P455" i="1"/>
  <c r="P452" i="1"/>
  <c r="P436" i="1"/>
  <c r="P435" i="1"/>
  <c r="P416" i="1"/>
  <c r="P190" i="1"/>
  <c r="P304" i="1"/>
  <c r="P295" i="1"/>
  <c r="AB541" i="11"/>
  <c r="AB462" i="11"/>
  <c r="AB460" i="11"/>
  <c r="P1219" i="1"/>
  <c r="P659" i="1"/>
  <c r="AO214" i="11"/>
  <c r="P1218" i="1"/>
  <c r="P724" i="1"/>
  <c r="P720" i="1"/>
  <c r="P704" i="1"/>
  <c r="K4" i="5"/>
  <c r="L9" i="7"/>
  <c r="AB529" i="11"/>
  <c r="AB41" i="11"/>
  <c r="P1217" i="1"/>
  <c r="P1216" i="1"/>
  <c r="P1215" i="1"/>
  <c r="P1214" i="1"/>
  <c r="P1213" i="1"/>
  <c r="P1212" i="1"/>
  <c r="P1208" i="1"/>
  <c r="P1206" i="1"/>
  <c r="P1204" i="1"/>
  <c r="P1199" i="1"/>
  <c r="P1196" i="1"/>
  <c r="P1195" i="1"/>
  <c r="P1193" i="1"/>
  <c r="P697" i="1"/>
  <c r="P694" i="1"/>
  <c r="P692" i="1"/>
  <c r="P687" i="1"/>
  <c r="P686" i="1"/>
  <c r="P685" i="1"/>
  <c r="P684" i="1"/>
  <c r="P682" i="1"/>
  <c r="P673" i="1"/>
  <c r="P668" i="1"/>
  <c r="P666" i="1"/>
  <c r="P664" i="1"/>
  <c r="P663" i="1"/>
  <c r="P653" i="1"/>
  <c r="P644" i="1"/>
  <c r="P643" i="1"/>
  <c r="P642" i="1"/>
  <c r="P563" i="1"/>
  <c r="P551" i="1"/>
  <c r="P549" i="1"/>
  <c r="P533" i="1"/>
  <c r="P641" i="1"/>
  <c r="P639" i="1" l="1"/>
  <c r="P634" i="1"/>
  <c r="P614" i="1"/>
  <c r="P611" i="1"/>
  <c r="P606" i="1"/>
  <c r="P605" i="1" l="1"/>
  <c r="P604" i="1"/>
  <c r="P592" i="1"/>
  <c r="P582" i="1"/>
  <c r="P575" i="1"/>
  <c r="P440" i="1"/>
  <c r="P402" i="1"/>
  <c r="P401" i="1"/>
  <c r="P400" i="1"/>
  <c r="P399" i="1"/>
  <c r="P398" i="1"/>
  <c r="P396" i="1"/>
  <c r="P485" i="1"/>
  <c r="P482" i="1"/>
  <c r="P481" i="1"/>
  <c r="P465" i="1"/>
  <c r="P181" i="1" l="1"/>
  <c r="P690" i="1" l="1"/>
  <c r="P648" i="1"/>
  <c r="P636" i="1"/>
  <c r="P461" i="1"/>
  <c r="P1211" i="1"/>
  <c r="P1210" i="1"/>
  <c r="P1209" i="1"/>
  <c r="P689" i="1"/>
  <c r="P679" i="1"/>
  <c r="P1207" i="1"/>
  <c r="P658" i="1"/>
  <c r="P657" i="1"/>
  <c r="P1205" i="1" l="1"/>
  <c r="P1194" i="1"/>
  <c r="P672" i="1"/>
  <c r="P660" i="1"/>
  <c r="P656" i="1" l="1"/>
  <c r="P655" i="1"/>
  <c r="P650" i="1"/>
  <c r="P647" i="1"/>
  <c r="P640" i="1"/>
  <c r="P637" i="1"/>
  <c r="P27" i="4" l="1"/>
  <c r="M27" i="4"/>
  <c r="L27" i="4"/>
  <c r="P1192" i="1" l="1"/>
  <c r="P652" i="1"/>
  <c r="P646" i="1"/>
  <c r="P630" i="1"/>
  <c r="P627" i="1"/>
  <c r="P756" i="1"/>
  <c r="P620" i="1"/>
  <c r="P599" i="1"/>
  <c r="P603" i="1"/>
  <c r="P602" i="1"/>
  <c r="P441" i="1"/>
  <c r="P1191" i="1" l="1"/>
  <c r="P1190" i="1"/>
  <c r="P1189" i="1"/>
  <c r="P1186" i="1"/>
  <c r="P632" i="1"/>
  <c r="P616" i="1"/>
  <c r="P61" i="1"/>
  <c r="AB3" i="11" l="1"/>
  <c r="P1188" i="1"/>
  <c r="P1187" i="1"/>
  <c r="P1184" i="1"/>
  <c r="P1183" i="1"/>
  <c r="P1182" i="1"/>
  <c r="P651" i="1"/>
  <c r="P649" i="1"/>
  <c r="P633" i="1"/>
  <c r="P629" i="1"/>
  <c r="P628" i="1"/>
  <c r="P626" i="1"/>
  <c r="P625" i="1"/>
  <c r="P594" i="1"/>
  <c r="P379" i="1"/>
  <c r="P306" i="1"/>
  <c r="P1185" i="1" l="1"/>
  <c r="P631" i="1"/>
  <c r="P624" i="1"/>
  <c r="AB166" i="11" l="1"/>
  <c r="AB147" i="11"/>
  <c r="P86" i="1" l="1"/>
  <c r="P98" i="1"/>
  <c r="P97" i="1"/>
  <c r="P96" i="1"/>
  <c r="P95" i="1"/>
  <c r="P94" i="1"/>
  <c r="P93" i="1"/>
  <c r="P92" i="1"/>
  <c r="P91" i="1"/>
  <c r="P90" i="1"/>
  <c r="P89" i="1"/>
  <c r="P135" i="1"/>
  <c r="P134" i="1"/>
  <c r="P133" i="1"/>
  <c r="P132" i="1"/>
  <c r="P60" i="1"/>
  <c r="P170" i="1"/>
  <c r="P214" i="1"/>
  <c r="P213" i="1"/>
  <c r="P212" i="1"/>
  <c r="P221" i="1"/>
  <c r="P298" i="1"/>
  <c r="P301" i="1"/>
  <c r="P297" i="1"/>
  <c r="P299" i="1"/>
  <c r="P300" i="1"/>
  <c r="P296" i="1"/>
  <c r="P308" i="1"/>
  <c r="P309" i="1"/>
  <c r="P307" i="1"/>
  <c r="P466" i="1"/>
  <c r="P467" i="1"/>
  <c r="P468" i="1"/>
  <c r="P469" i="1"/>
  <c r="P470" i="1"/>
  <c r="P472" i="1"/>
  <c r="P479" i="1"/>
  <c r="P483" i="1"/>
  <c r="P486" i="1"/>
  <c r="P487" i="1"/>
  <c r="P488" i="1"/>
  <c r="P490" i="1"/>
  <c r="P489" i="1"/>
  <c r="P491" i="1"/>
  <c r="P404" i="1"/>
  <c r="P405" i="1"/>
  <c r="P408" i="1"/>
  <c r="P407" i="1"/>
  <c r="P411" i="1"/>
  <c r="P414" i="1"/>
  <c r="P412" i="1"/>
  <c r="P422" i="1"/>
  <c r="P448" i="1"/>
  <c r="P449" i="1"/>
  <c r="P451" i="1"/>
  <c r="P459" i="1" l="1"/>
  <c r="P462" i="1"/>
  <c r="P463" i="1"/>
  <c r="P460" i="1"/>
  <c r="P535" i="1"/>
  <c r="P530" i="1"/>
  <c r="P548" i="1"/>
  <c r="P547" i="1"/>
  <c r="P558" i="1"/>
  <c r="P555" i="1"/>
  <c r="P500" i="1"/>
  <c r="P567" i="1"/>
  <c r="P566" i="1"/>
  <c r="P559" i="1"/>
  <c r="P580" i="1"/>
  <c r="P578" i="1"/>
  <c r="P576" i="1"/>
  <c r="P591" i="1"/>
  <c r="P589" i="1"/>
  <c r="P588" i="1"/>
  <c r="P585" i="1"/>
  <c r="P601" i="1"/>
  <c r="P494" i="1"/>
  <c r="P511" i="1"/>
  <c r="P513" i="1"/>
  <c r="P1041" i="1"/>
  <c r="P1136" i="1"/>
  <c r="P1158" i="1"/>
  <c r="P1169" i="1"/>
  <c r="P1176" i="1"/>
  <c r="P1174" i="1"/>
  <c r="P1171" i="1"/>
  <c r="P1178" i="1"/>
  <c r="P1180" i="1"/>
  <c r="AB212" i="11" l="1"/>
  <c r="P1181" i="1"/>
  <c r="P1025" i="1"/>
  <c r="P615" i="1"/>
  <c r="P609" i="1"/>
  <c r="P607" i="1"/>
  <c r="P598" i="1"/>
  <c r="P519" i="1"/>
  <c r="P518" i="1"/>
  <c r="P517" i="1"/>
  <c r="P516" i="1"/>
  <c r="P515" i="1"/>
  <c r="P514" i="1"/>
  <c r="P512" i="1"/>
  <c r="P509" i="1"/>
  <c r="P508" i="1"/>
  <c r="P507" i="1"/>
  <c r="P506" i="1"/>
  <c r="P503" i="1"/>
  <c r="P595" i="1"/>
  <c r="P579" i="1"/>
  <c r="P572" i="1"/>
  <c r="P570" i="1"/>
  <c r="P532" i="1"/>
  <c r="P410" i="1"/>
  <c r="P1179" i="1" l="1"/>
  <c r="P1177" i="1"/>
  <c r="P1120" i="1"/>
  <c r="P597" i="1"/>
  <c r="P593" i="1"/>
  <c r="P583" i="1"/>
  <c r="P554" i="1"/>
  <c r="P542" i="1"/>
  <c r="P1175" i="1" l="1"/>
  <c r="P499" i="1"/>
  <c r="P453" i="1"/>
  <c r="P446" i="1"/>
  <c r="P275" i="1"/>
  <c r="P1173" i="1" l="1"/>
  <c r="P1164" i="1"/>
  <c r="P596" i="1"/>
  <c r="P571" i="1"/>
  <c r="P568" i="1"/>
  <c r="N316" i="1"/>
  <c r="L316" i="1"/>
  <c r="K316" i="1"/>
  <c r="J316" i="1"/>
  <c r="I316" i="1"/>
  <c r="P293" i="1"/>
  <c r="P265" i="1"/>
  <c r="P316" i="1" l="1"/>
  <c r="M26" i="4"/>
  <c r="P26" i="4"/>
  <c r="P1131" i="1"/>
  <c r="P577" i="1"/>
  <c r="P574" i="1"/>
  <c r="P406" i="1"/>
  <c r="P475" i="1"/>
  <c r="P473" i="1"/>
  <c r="P1170" i="1" l="1"/>
  <c r="P1167" i="1"/>
  <c r="P1165" i="1"/>
  <c r="P1163" i="1"/>
  <c r="P573" i="1"/>
  <c r="P569" i="1"/>
  <c r="P561" i="1"/>
  <c r="P565" i="1"/>
  <c r="P560" i="1"/>
  <c r="P541" i="1"/>
  <c r="P387" i="1"/>
  <c r="P1168" i="1" l="1"/>
  <c r="P1166" i="1"/>
  <c r="P553" i="1"/>
  <c r="P552" i="1"/>
  <c r="P550" i="1"/>
  <c r="P545" i="1"/>
  <c r="P538" i="1"/>
  <c r="P525" i="1"/>
  <c r="P524" i="1"/>
  <c r="P521" i="1"/>
  <c r="P474" i="1"/>
  <c r="P56" i="1"/>
  <c r="P1162" i="1" l="1"/>
  <c r="P352" i="1"/>
  <c r="J1161" i="1" l="1"/>
  <c r="P1161" i="1" s="1"/>
  <c r="P546" i="1"/>
  <c r="P544" i="1"/>
  <c r="P539" i="1"/>
  <c r="P540" i="1"/>
  <c r="P534" i="1"/>
  <c r="P522" i="1"/>
  <c r="P523" i="1"/>
  <c r="P526" i="1"/>
  <c r="P454" i="1"/>
  <c r="P421" i="1"/>
  <c r="P403" i="1"/>
  <c r="P393" i="1"/>
  <c r="P484" i="1"/>
  <c r="P471" i="1"/>
  <c r="P281" i="1"/>
  <c r="P1160" i="1" l="1"/>
  <c r="P1156" i="1"/>
  <c r="P1155" i="1"/>
  <c r="P493" i="1" l="1"/>
  <c r="P492" i="1"/>
  <c r="P537" i="1" l="1"/>
  <c r="P536" i="1"/>
  <c r="P531" i="1"/>
  <c r="P529" i="1"/>
  <c r="P496" i="1"/>
  <c r="P528" i="1"/>
  <c r="P527" i="1"/>
  <c r="P443" i="1"/>
  <c r="P429" i="1"/>
  <c r="P409" i="1"/>
  <c r="P464" i="1"/>
  <c r="P325" i="1"/>
  <c r="P303" i="1"/>
  <c r="P259" i="1"/>
  <c r="L22" i="4"/>
  <c r="P1159" i="1" l="1"/>
  <c r="P1154" i="1"/>
  <c r="P1129" i="1"/>
  <c r="P426" i="1"/>
  <c r="P346" i="1"/>
  <c r="P478" i="1"/>
  <c r="P1157" i="1" l="1"/>
  <c r="P1152" i="1"/>
  <c r="P1153" i="1"/>
  <c r="P1151" i="1"/>
  <c r="P1150" i="1"/>
  <c r="P1149" i="1"/>
  <c r="P1145" i="1"/>
  <c r="Q1137" i="1"/>
  <c r="P1137" i="1"/>
  <c r="Q501" i="1"/>
  <c r="P501" i="1"/>
  <c r="P413" i="1"/>
  <c r="Q114" i="1"/>
  <c r="P282" i="1" l="1"/>
  <c r="P272" i="1"/>
  <c r="P234" i="1"/>
  <c r="P233" i="1"/>
  <c r="P176" i="1" l="1"/>
  <c r="P189" i="1"/>
  <c r="P188" i="1"/>
  <c r="P187" i="1"/>
  <c r="P186" i="1"/>
  <c r="P185" i="1"/>
  <c r="P184" i="1"/>
  <c r="P183" i="1"/>
  <c r="P182" i="1"/>
  <c r="P180" i="1"/>
  <c r="P179" i="1"/>
  <c r="P178" i="1"/>
  <c r="P177" i="1"/>
  <c r="P4" i="1" l="1"/>
  <c r="P3" i="1"/>
  <c r="P6" i="1" l="1"/>
  <c r="P7" i="1"/>
  <c r="P8" i="1"/>
  <c r="P2" i="1"/>
  <c r="P1148" i="1" l="1"/>
  <c r="P1147" i="1"/>
  <c r="P1146" i="1"/>
  <c r="P1144" i="1"/>
  <c r="P1142" i="1"/>
  <c r="P1141" i="1" l="1"/>
  <c r="P1140" i="1"/>
  <c r="P1139" i="1"/>
  <c r="P1138" i="1"/>
  <c r="P1135" i="1"/>
  <c r="P1134" i="1"/>
  <c r="P1133" i="1"/>
  <c r="P1132" i="1"/>
  <c r="P424" i="1"/>
  <c r="P417" i="1"/>
  <c r="P480" i="1"/>
  <c r="P477" i="1"/>
  <c r="P1124" i="1" l="1"/>
  <c r="P386" i="1"/>
  <c r="P1118" i="1" l="1"/>
  <c r="P390" i="1"/>
  <c r="P1128" i="1" l="1"/>
  <c r="P1127" i="1"/>
  <c r="P1121" i="1" l="1"/>
  <c r="P1119" i="1"/>
  <c r="P1117" i="1"/>
  <c r="P458" i="1"/>
  <c r="P425" i="1"/>
  <c r="P423" i="1"/>
  <c r="P292" i="1"/>
  <c r="P1116" i="1" l="1"/>
  <c r="P1114" i="1"/>
  <c r="P1113" i="1"/>
  <c r="P420" i="1"/>
  <c r="P419" i="1"/>
  <c r="P377" i="1"/>
  <c r="P1115" i="1" l="1"/>
  <c r="Q1112" i="1"/>
  <c r="P1112" i="1"/>
  <c r="P1110" i="1"/>
  <c r="P1073" i="1" l="1"/>
  <c r="P418" i="1"/>
  <c r="P369" i="1"/>
  <c r="Q314" i="1"/>
  <c r="P314" i="1"/>
  <c r="AA17" i="11" l="1"/>
  <c r="Z17" i="11"/>
  <c r="M17" i="11"/>
  <c r="K17" i="11"/>
  <c r="J17" i="11"/>
  <c r="I17" i="11"/>
  <c r="H17" i="11"/>
  <c r="P1109" i="1"/>
  <c r="P437" i="1"/>
  <c r="P376" i="1"/>
  <c r="Q361" i="1"/>
  <c r="P361" i="1"/>
  <c r="AB17" i="11" l="1"/>
  <c r="AC267" i="11"/>
  <c r="AC266" i="11"/>
  <c r="AB265" i="11"/>
  <c r="AB215" i="11"/>
  <c r="P1105" i="1"/>
  <c r="P395" i="1"/>
  <c r="P384" i="1"/>
  <c r="P381" i="1"/>
  <c r="P371" i="1"/>
  <c r="P367" i="1"/>
  <c r="P364" i="1"/>
  <c r="P251" i="1"/>
  <c r="P218" i="1"/>
  <c r="AB463" i="11" l="1"/>
  <c r="P1010" i="1"/>
  <c r="AB465" i="11" l="1"/>
  <c r="AB464" i="11"/>
  <c r="AB419" i="11" l="1"/>
  <c r="K4" i="3" l="1"/>
  <c r="AB410" i="11" l="1"/>
  <c r="P138" i="1" l="1"/>
  <c r="P129" i="1"/>
  <c r="P147" i="1" l="1"/>
  <c r="AB93" i="11" l="1"/>
  <c r="L38" i="4" l="1"/>
  <c r="L40" i="4"/>
  <c r="L39" i="4"/>
  <c r="P1056" i="1" l="1"/>
  <c r="P1055" i="1"/>
  <c r="P1054" i="1"/>
  <c r="AB383" i="11" l="1"/>
  <c r="P1053" i="1"/>
  <c r="P1052" i="1"/>
  <c r="P1040" i="1"/>
  <c r="P1038" i="1"/>
  <c r="P1034" i="1"/>
  <c r="P1051" i="1" l="1"/>
  <c r="P1050" i="1"/>
  <c r="P1049" i="1"/>
  <c r="P1048" i="1"/>
  <c r="P222" i="1"/>
  <c r="P1047" i="1" l="1"/>
  <c r="P1046" i="1"/>
  <c r="P1045" i="1"/>
  <c r="P1042" i="1"/>
  <c r="P1028" i="1"/>
  <c r="P1044" i="1"/>
  <c r="P1043" i="1"/>
  <c r="AB428" i="11"/>
  <c r="AB426" i="11"/>
  <c r="P1039" i="1"/>
  <c r="P1037" i="1"/>
  <c r="P1036" i="1"/>
  <c r="P1035" i="1"/>
  <c r="P1033" i="1"/>
  <c r="P1032" i="1"/>
  <c r="P1031" i="1"/>
  <c r="P1027" i="1"/>
  <c r="P1030" i="1"/>
  <c r="P1029" i="1"/>
  <c r="L19" i="4"/>
  <c r="P1026" i="1"/>
  <c r="P1023" i="1"/>
  <c r="P1022" i="1"/>
  <c r="P172" i="1"/>
  <c r="P1024" i="1"/>
  <c r="P1021" i="1"/>
  <c r="P1020" i="1"/>
  <c r="P254" i="1"/>
  <c r="P248" i="1"/>
  <c r="P235" i="1"/>
  <c r="P52" i="1"/>
  <c r="P30" i="1"/>
  <c r="P29" i="1"/>
  <c r="P28" i="1"/>
  <c r="P27" i="1"/>
  <c r="P26" i="1"/>
  <c r="P25" i="1"/>
  <c r="P24" i="1"/>
  <c r="P23" i="1"/>
  <c r="P22" i="1"/>
  <c r="P21" i="1"/>
  <c r="P20" i="1"/>
  <c r="P19" i="1"/>
  <c r="P18" i="1"/>
  <c r="P17" i="1"/>
  <c r="P16" i="1"/>
  <c r="P15" i="1"/>
  <c r="P14" i="1"/>
  <c r="P13" i="1"/>
  <c r="P12" i="1"/>
  <c r="P11" i="1"/>
  <c r="P10" i="1"/>
  <c r="P9" i="1"/>
  <c r="J72" i="8"/>
  <c r="P1019" i="1"/>
  <c r="P1018" i="1"/>
  <c r="P1017" i="1"/>
  <c r="P1016" i="1"/>
  <c r="P1015" i="1"/>
  <c r="L3" i="4"/>
  <c r="L4" i="4"/>
  <c r="L5" i="4"/>
  <c r="L6" i="4"/>
  <c r="L7" i="4"/>
  <c r="L8" i="4"/>
  <c r="L9" i="4"/>
  <c r="L10" i="4"/>
  <c r="L11" i="4"/>
  <c r="L12" i="4"/>
  <c r="L13" i="4"/>
  <c r="L14" i="4"/>
  <c r="L17" i="4"/>
  <c r="L18" i="4"/>
  <c r="L20" i="4"/>
  <c r="L21" i="4"/>
  <c r="L23" i="4"/>
  <c r="L24" i="4"/>
  <c r="L25" i="4"/>
  <c r="L26" i="4"/>
  <c r="L28" i="4"/>
  <c r="L29" i="4"/>
  <c r="L30" i="4"/>
  <c r="L31" i="4"/>
  <c r="L32" i="4"/>
  <c r="L33" i="4"/>
  <c r="L34" i="4"/>
  <c r="L35" i="4"/>
  <c r="L36" i="4"/>
  <c r="L37" i="4"/>
  <c r="L41" i="4"/>
  <c r="L42" i="4"/>
  <c r="L43" i="4"/>
  <c r="L44" i="4"/>
  <c r="L45" i="4"/>
  <c r="L46" i="4"/>
  <c r="L47" i="4"/>
  <c r="L48" i="4"/>
  <c r="P41" i="1"/>
  <c r="P42" i="1"/>
  <c r="P43" i="1"/>
  <c r="P44" i="1"/>
  <c r="P45" i="1"/>
  <c r="P46" i="1"/>
  <c r="P47" i="1"/>
  <c r="P48" i="1"/>
  <c r="P49" i="1"/>
  <c r="P50" i="1"/>
  <c r="P40" i="1"/>
  <c r="P39" i="1"/>
  <c r="P38" i="1"/>
  <c r="P37" i="1"/>
  <c r="P36" i="1"/>
  <c r="P35" i="1"/>
  <c r="P34" i="1"/>
  <c r="P33" i="1"/>
  <c r="P32" i="1"/>
  <c r="L13" i="7"/>
  <c r="L12" i="7"/>
  <c r="L6" i="7"/>
  <c r="K10" i="3"/>
  <c r="K3" i="3"/>
  <c r="AB557" i="11"/>
  <c r="AB520" i="11"/>
  <c r="AB519" i="11"/>
  <c r="AB518" i="11"/>
  <c r="AB517" i="11"/>
  <c r="AB513" i="11"/>
  <c r="AB503" i="11"/>
  <c r="AB483" i="11"/>
  <c r="AB444" i="11"/>
  <c r="AB340" i="11"/>
  <c r="AB331" i="11"/>
  <c r="AB244" i="11"/>
  <c r="AB245" i="11"/>
  <c r="AB246" i="11"/>
  <c r="AB247" i="11"/>
  <c r="AB248" i="11"/>
  <c r="AB249" i="11"/>
  <c r="AB250" i="11"/>
  <c r="AB251" i="11"/>
  <c r="AB252" i="11"/>
  <c r="AB253" i="11"/>
  <c r="AB254" i="11"/>
  <c r="AB255" i="11"/>
  <c r="AB256" i="11"/>
  <c r="AB257" i="11"/>
  <c r="AB258" i="11"/>
  <c r="AB259" i="11"/>
  <c r="AB260" i="11"/>
  <c r="AB261" i="11"/>
  <c r="AB262" i="11"/>
  <c r="AB263" i="11"/>
  <c r="AB264" i="11"/>
  <c r="AB266" i="11"/>
  <c r="AB268" i="11"/>
  <c r="AB269" i="11"/>
  <c r="AB270" i="11"/>
  <c r="AB271" i="11"/>
  <c r="AB272" i="11"/>
  <c r="AB273" i="11"/>
  <c r="AB274" i="11"/>
  <c r="AB275" i="11"/>
  <c r="AB276" i="11"/>
  <c r="AB277" i="11"/>
  <c r="AB278" i="11"/>
  <c r="AB279" i="11"/>
  <c r="AB280" i="11"/>
  <c r="AB281" i="11"/>
  <c r="AB282" i="11"/>
  <c r="AB283" i="11"/>
  <c r="AB284" i="11"/>
  <c r="AB285" i="11"/>
  <c r="AB286" i="11"/>
  <c r="AB287" i="11"/>
  <c r="AB288" i="11"/>
  <c r="AB289" i="11"/>
  <c r="AB290" i="11"/>
  <c r="AB291" i="11"/>
  <c r="AB292" i="11"/>
  <c r="AB293" i="11"/>
  <c r="AB294" i="11"/>
  <c r="AB295" i="11"/>
  <c r="AB296" i="11"/>
  <c r="AB297" i="11"/>
  <c r="AB298" i="11"/>
  <c r="AB299" i="11"/>
  <c r="AB300" i="11"/>
  <c r="AB301" i="11"/>
  <c r="AB302" i="11"/>
  <c r="AB303" i="11"/>
  <c r="AB304" i="11"/>
  <c r="AB305" i="11"/>
  <c r="AB306" i="11"/>
  <c r="AB307" i="11"/>
  <c r="AB308" i="11"/>
  <c r="AB309" i="11"/>
  <c r="AB310" i="11"/>
  <c r="AB311" i="11"/>
  <c r="AB312" i="11"/>
  <c r="AB313" i="11"/>
  <c r="AB314" i="11"/>
  <c r="AB315" i="11"/>
  <c r="AB316" i="11"/>
  <c r="AB317" i="11"/>
  <c r="AB318" i="11"/>
  <c r="AB319" i="11"/>
  <c r="AB320" i="11"/>
  <c r="AB321" i="11"/>
  <c r="AB322" i="11"/>
  <c r="AB323" i="11"/>
  <c r="AB324" i="11"/>
  <c r="AB325" i="11"/>
  <c r="AB326" i="11"/>
  <c r="AB327" i="11"/>
  <c r="AB328" i="11"/>
  <c r="AB329" i="11"/>
  <c r="AB330" i="11"/>
  <c r="AB332" i="11"/>
  <c r="AB333" i="11"/>
  <c r="AB334" i="11"/>
  <c r="AB335" i="11"/>
  <c r="AB336" i="11"/>
  <c r="AB337" i="11"/>
  <c r="AB338" i="11"/>
  <c r="AB339" i="11"/>
  <c r="AB341" i="11"/>
  <c r="AB342" i="11"/>
  <c r="AB343" i="11"/>
  <c r="AB344" i="11"/>
  <c r="AB345" i="11"/>
  <c r="AB346" i="11"/>
  <c r="AB347" i="11"/>
  <c r="AB348" i="11"/>
  <c r="AB349" i="11"/>
  <c r="AB350" i="11"/>
  <c r="AB351" i="11"/>
  <c r="AB352" i="11"/>
  <c r="AB353" i="11"/>
  <c r="AB354" i="11"/>
  <c r="AB355" i="11"/>
  <c r="AB356" i="11"/>
  <c r="AB357" i="11"/>
  <c r="AB358" i="11"/>
  <c r="AB359" i="11"/>
  <c r="AB360" i="11"/>
  <c r="AB361" i="11"/>
  <c r="AB362" i="11"/>
  <c r="AB363" i="11"/>
  <c r="AB365" i="11"/>
  <c r="AB366" i="11"/>
  <c r="AB367" i="11"/>
  <c r="AB368" i="11"/>
  <c r="AB369" i="11"/>
  <c r="AB370" i="11"/>
  <c r="AB371" i="11"/>
  <c r="AB372" i="11"/>
  <c r="AB373" i="11"/>
  <c r="AB374" i="11"/>
  <c r="AB375" i="11"/>
  <c r="AB376" i="11"/>
  <c r="AB377" i="11"/>
  <c r="AB378" i="11"/>
  <c r="AB379" i="11"/>
  <c r="AB380" i="11"/>
  <c r="AB381" i="11"/>
  <c r="AB382" i="11"/>
  <c r="AB384" i="11"/>
  <c r="AB385" i="11"/>
  <c r="AB386" i="11"/>
  <c r="AB387" i="11"/>
  <c r="AB388" i="11"/>
  <c r="AB389" i="11"/>
  <c r="AB390" i="11"/>
  <c r="AB391" i="11"/>
  <c r="AB392" i="11"/>
  <c r="AB393" i="11"/>
  <c r="AB394" i="11"/>
  <c r="AB395" i="11"/>
  <c r="AB396" i="11"/>
  <c r="AB397" i="11"/>
  <c r="AB398" i="11"/>
  <c r="AB399" i="11"/>
  <c r="AB400" i="11"/>
  <c r="AB401" i="11"/>
  <c r="AB402" i="11"/>
  <c r="AB403" i="11"/>
  <c r="AB404" i="11"/>
  <c r="AB405" i="11"/>
  <c r="AB406" i="11"/>
  <c r="AB407" i="11"/>
  <c r="AB408" i="11"/>
  <c r="AB409" i="11"/>
  <c r="AB411" i="11"/>
  <c r="AB412" i="11"/>
  <c r="AB413" i="11"/>
  <c r="AB414" i="11"/>
  <c r="AB415" i="11"/>
  <c r="AB417" i="11"/>
  <c r="AB418" i="11"/>
  <c r="AB420" i="11"/>
  <c r="AB421" i="11"/>
  <c r="AB422" i="11"/>
  <c r="AB423" i="11"/>
  <c r="AB424" i="11"/>
  <c r="AB425" i="11"/>
  <c r="AB429" i="11"/>
  <c r="AB430" i="11"/>
  <c r="AB431" i="11"/>
  <c r="AB433" i="11"/>
  <c r="AB434" i="11"/>
  <c r="AB435" i="11"/>
  <c r="AB436" i="11"/>
  <c r="AB437" i="11"/>
  <c r="AB438" i="11"/>
  <c r="AB439" i="11"/>
  <c r="AB440" i="11"/>
  <c r="AB441" i="11"/>
  <c r="AB442" i="11"/>
  <c r="AB443" i="11"/>
  <c r="AB445" i="11"/>
  <c r="AB446" i="11"/>
  <c r="AB447" i="11"/>
  <c r="AB448" i="11"/>
  <c r="AB449" i="11"/>
  <c r="AB450" i="11"/>
  <c r="AB451" i="11"/>
  <c r="AB452" i="11"/>
  <c r="AB453" i="11"/>
  <c r="AB454" i="11"/>
  <c r="AB455" i="11"/>
  <c r="AB456" i="11"/>
  <c r="AB457" i="11"/>
  <c r="AB458" i="11"/>
  <c r="AB459" i="11"/>
  <c r="AB461" i="11"/>
  <c r="AB466" i="11"/>
  <c r="AB467" i="11"/>
  <c r="AB468" i="11"/>
  <c r="AB469" i="11"/>
  <c r="AB470" i="11"/>
  <c r="AB471" i="11"/>
  <c r="AB472" i="11"/>
  <c r="AB473" i="11"/>
  <c r="AB474" i="11"/>
  <c r="AB475" i="11"/>
  <c r="AB476" i="11"/>
  <c r="AB479" i="11"/>
  <c r="AB480" i="11"/>
  <c r="AB481" i="11"/>
  <c r="AB482" i="11"/>
  <c r="AB484" i="11"/>
  <c r="AB485" i="11"/>
  <c r="AB486" i="11"/>
  <c r="AB487" i="11"/>
  <c r="AB488" i="11"/>
  <c r="AB489" i="11"/>
  <c r="AB490" i="11"/>
  <c r="AB491" i="11"/>
  <c r="AB492" i="11"/>
  <c r="AB493" i="11"/>
  <c r="AB494" i="11"/>
  <c r="AB495" i="11"/>
  <c r="AB496" i="11"/>
  <c r="AB497" i="11"/>
  <c r="AB498" i="11"/>
  <c r="AB499" i="11"/>
  <c r="AB500" i="11"/>
  <c r="AB501" i="11"/>
  <c r="AB502" i="11"/>
  <c r="AB504" i="11"/>
  <c r="AB505" i="11"/>
  <c r="AB506" i="11"/>
  <c r="AB507" i="11"/>
  <c r="AB508" i="11"/>
  <c r="AB509" i="11"/>
  <c r="AB510" i="11"/>
  <c r="AB511" i="11"/>
  <c r="AB512" i="11"/>
  <c r="AB514" i="11"/>
  <c r="AB515" i="11"/>
  <c r="AB516" i="11"/>
  <c r="AB521" i="11"/>
  <c r="AB522" i="11"/>
  <c r="AB523" i="11"/>
  <c r="AB524" i="11"/>
  <c r="AB525" i="11"/>
  <c r="AB526" i="11"/>
  <c r="AB527" i="11"/>
  <c r="AB528" i="11"/>
  <c r="AB530" i="11"/>
  <c r="AB531" i="11"/>
  <c r="AB532" i="11"/>
  <c r="AB533" i="11"/>
  <c r="AB534" i="11"/>
  <c r="AB535" i="11"/>
  <c r="AB536" i="11"/>
  <c r="AB537" i="11"/>
  <c r="AB538" i="11"/>
  <c r="AB539" i="11"/>
  <c r="AB540" i="11"/>
  <c r="AB542" i="11"/>
  <c r="AB543" i="11"/>
  <c r="AB544" i="11"/>
  <c r="AB545" i="11"/>
  <c r="AB546" i="11"/>
  <c r="AB547" i="11"/>
  <c r="AB548" i="11"/>
  <c r="AB549" i="11"/>
  <c r="AB550" i="11"/>
  <c r="AB551" i="11"/>
  <c r="AB552" i="11"/>
  <c r="AB553" i="11"/>
  <c r="AB554" i="11"/>
  <c r="AB555" i="11"/>
  <c r="AB556" i="11"/>
  <c r="AB558" i="11"/>
  <c r="AB559" i="11"/>
  <c r="AB560" i="11"/>
  <c r="AB561" i="11"/>
  <c r="AB562" i="11"/>
  <c r="AB563" i="11"/>
  <c r="AB564" i="11"/>
  <c r="AB565" i="11"/>
  <c r="AB566" i="11"/>
  <c r="AB567" i="11"/>
  <c r="AB568" i="11"/>
  <c r="AB569" i="11"/>
  <c r="AB570" i="11"/>
  <c r="AB571" i="11"/>
  <c r="AB572" i="11"/>
  <c r="AB573" i="11"/>
  <c r="AB574" i="11"/>
  <c r="AB575" i="11"/>
  <c r="AB576" i="11"/>
  <c r="AB577" i="11"/>
  <c r="AB578" i="11"/>
  <c r="AB579" i="11"/>
  <c r="AB238" i="11"/>
  <c r="AB239" i="11"/>
  <c r="AB240" i="11"/>
  <c r="AB241" i="11"/>
  <c r="AB242" i="11"/>
  <c r="AB243" i="11"/>
  <c r="AB235" i="11"/>
  <c r="AB236" i="11"/>
  <c r="AB237" i="11"/>
  <c r="AB233" i="11"/>
  <c r="AB234" i="11"/>
  <c r="AB230" i="11"/>
  <c r="AB231" i="11"/>
  <c r="AB232" i="11"/>
  <c r="AB226" i="11"/>
  <c r="AB227" i="11"/>
  <c r="AB228" i="11"/>
  <c r="AB229" i="11"/>
  <c r="AB220" i="11"/>
  <c r="AB221" i="11"/>
  <c r="AB222" i="11"/>
  <c r="AB223" i="11"/>
  <c r="AB224" i="11"/>
  <c r="AB225" i="11"/>
  <c r="AB216" i="11"/>
  <c r="AB217" i="11"/>
  <c r="AB218" i="11"/>
  <c r="AB219" i="11"/>
  <c r="AB207" i="11"/>
  <c r="AB208" i="11"/>
  <c r="AB209" i="11"/>
  <c r="AB210" i="11"/>
  <c r="AB211" i="11"/>
  <c r="AB213" i="11"/>
  <c r="AB214" i="11"/>
  <c r="AB204" i="11"/>
  <c r="AB205" i="11"/>
  <c r="AB206" i="11"/>
  <c r="AB202" i="11"/>
  <c r="AB203" i="11"/>
  <c r="AB200" i="11"/>
  <c r="AB201" i="11"/>
  <c r="AB197" i="11"/>
  <c r="AB198" i="11"/>
  <c r="AB199" i="11"/>
  <c r="AB189" i="11"/>
  <c r="AB190" i="11"/>
  <c r="AB191" i="11"/>
  <c r="AB192" i="11"/>
  <c r="AB193" i="11"/>
  <c r="AB194" i="11"/>
  <c r="AB195" i="11"/>
  <c r="AB196" i="11"/>
  <c r="AB185" i="11"/>
  <c r="AB186" i="11"/>
  <c r="AB187" i="11"/>
  <c r="AB188" i="11"/>
  <c r="AB183" i="11"/>
  <c r="AB184" i="11"/>
  <c r="AB181" i="11"/>
  <c r="AB182" i="11"/>
  <c r="AB179" i="11"/>
  <c r="AB180" i="11"/>
  <c r="AB175" i="11"/>
  <c r="AB176" i="11"/>
  <c r="AB177" i="11"/>
  <c r="AB178" i="11"/>
  <c r="AB172" i="11"/>
  <c r="AB173" i="11"/>
  <c r="AB174" i="11"/>
  <c r="AB169" i="11"/>
  <c r="AB170" i="11"/>
  <c r="AB171" i="11"/>
  <c r="AB163" i="11"/>
  <c r="AB164" i="11"/>
  <c r="AB165" i="11"/>
  <c r="AB167" i="11"/>
  <c r="AB168" i="11"/>
  <c r="AB159" i="11"/>
  <c r="AB160" i="11"/>
  <c r="AB161" i="11"/>
  <c r="AB162" i="11"/>
  <c r="AB156" i="11"/>
  <c r="AB157" i="11"/>
  <c r="AB158" i="11"/>
  <c r="AB151" i="11"/>
  <c r="AB152" i="11"/>
  <c r="AB153" i="11"/>
  <c r="AB154" i="11"/>
  <c r="AB155" i="11"/>
  <c r="AB120" i="11"/>
  <c r="AB121" i="11"/>
  <c r="AB122" i="11"/>
  <c r="AB123" i="11"/>
  <c r="AB124" i="11"/>
  <c r="AB125" i="11"/>
  <c r="AB127" i="11"/>
  <c r="AB128" i="11"/>
  <c r="AB129" i="11"/>
  <c r="AB130" i="11"/>
  <c r="AB131" i="11"/>
  <c r="AB132" i="11"/>
  <c r="AB133" i="11"/>
  <c r="AB134" i="11"/>
  <c r="AB135" i="11"/>
  <c r="AB136" i="11"/>
  <c r="AB137" i="11"/>
  <c r="AB138" i="11"/>
  <c r="AB139" i="11"/>
  <c r="AB140" i="11"/>
  <c r="AB142" i="11"/>
  <c r="AB143" i="11"/>
  <c r="AB144" i="11"/>
  <c r="AB145" i="11"/>
  <c r="AB146" i="11"/>
  <c r="AB148" i="11"/>
  <c r="AB149" i="11"/>
  <c r="AB150" i="11"/>
  <c r="AB119" i="11"/>
  <c r="AB116" i="11"/>
  <c r="AB117" i="11"/>
  <c r="AB118" i="11"/>
  <c r="AB115" i="11"/>
  <c r="AB114" i="11"/>
  <c r="AB112" i="11"/>
  <c r="AB113" i="11"/>
  <c r="AB109" i="11"/>
  <c r="AB107" i="11"/>
  <c r="AB108" i="11"/>
  <c r="AB106" i="11"/>
  <c r="AB105" i="11"/>
  <c r="AB104" i="11"/>
  <c r="AB103" i="11"/>
  <c r="AB102" i="11"/>
  <c r="AB100" i="11"/>
  <c r="AB101" i="11"/>
  <c r="AB97" i="11"/>
  <c r="AB98" i="11"/>
  <c r="AB99" i="11"/>
  <c r="AB94" i="11"/>
  <c r="AB95" i="11"/>
  <c r="AB96" i="11"/>
  <c r="AB91" i="11"/>
  <c r="AB92" i="11"/>
  <c r="AB88" i="11"/>
  <c r="AB89" i="11"/>
  <c r="AB90" i="11"/>
  <c r="AB86" i="11"/>
  <c r="AB87" i="11"/>
  <c r="AB84" i="11"/>
  <c r="AB85" i="11"/>
  <c r="AB83" i="11"/>
  <c r="AB82" i="11"/>
  <c r="AB78" i="11"/>
  <c r="AB79" i="11"/>
  <c r="AB80" i="11"/>
  <c r="AB81" i="11"/>
  <c r="AB76" i="11"/>
  <c r="AB77" i="11"/>
  <c r="AB73" i="11"/>
  <c r="AB74" i="11"/>
  <c r="AB75" i="11"/>
  <c r="AB72" i="11"/>
  <c r="AB71" i="11"/>
  <c r="AB70" i="11"/>
  <c r="AB69" i="11"/>
  <c r="AB67" i="11"/>
  <c r="AB68" i="11"/>
  <c r="AB65" i="11"/>
  <c r="AB66" i="11"/>
  <c r="AB64" i="11"/>
  <c r="AB62" i="11"/>
  <c r="AB63" i="11"/>
  <c r="AB60" i="11"/>
  <c r="AB61" i="11"/>
  <c r="AB59" i="11"/>
  <c r="AB57" i="11"/>
  <c r="AB58" i="11"/>
  <c r="AB54" i="11"/>
  <c r="AB55" i="11"/>
  <c r="AB56" i="11"/>
  <c r="AB52" i="11"/>
  <c r="AB53" i="11"/>
  <c r="AB51" i="11"/>
  <c r="AB50" i="11"/>
  <c r="AB47" i="11"/>
  <c r="AB48" i="11"/>
  <c r="AB49" i="11"/>
  <c r="AB44" i="11"/>
  <c r="AB46" i="11"/>
  <c r="AB43" i="11"/>
  <c r="AB40" i="11"/>
  <c r="AB42" i="11"/>
  <c r="AB37" i="11"/>
  <c r="AB38" i="11"/>
  <c r="AB39" i="11"/>
  <c r="AB35" i="11"/>
  <c r="AB36" i="11"/>
  <c r="AB33" i="11"/>
  <c r="AB34" i="11"/>
  <c r="AB31" i="11"/>
  <c r="AB32" i="11"/>
  <c r="AB30" i="11"/>
  <c r="AB28" i="11"/>
  <c r="AB29" i="11"/>
  <c r="AB26" i="11"/>
  <c r="AB27" i="11"/>
  <c r="AB25" i="11"/>
  <c r="AB23" i="11"/>
  <c r="AB24" i="11"/>
  <c r="AB21" i="11"/>
  <c r="AB22" i="11"/>
  <c r="AB19" i="11"/>
  <c r="AB20" i="11"/>
  <c r="AB15" i="11"/>
  <c r="AB16" i="11"/>
  <c r="AB18" i="11"/>
  <c r="AB14" i="11"/>
  <c r="AB13" i="11"/>
  <c r="AB12" i="11"/>
  <c r="AB9" i="11"/>
  <c r="AB10" i="11"/>
  <c r="AB11" i="11"/>
  <c r="AB8" i="11"/>
  <c r="P1012" i="1"/>
  <c r="P1011" i="1"/>
  <c r="P1009" i="1"/>
  <c r="P995" i="1"/>
  <c r="P219" i="1"/>
  <c r="P220" i="1"/>
  <c r="J84" i="8"/>
  <c r="J46" i="8"/>
  <c r="J47" i="8"/>
  <c r="J48" i="8"/>
  <c r="J49" i="8"/>
  <c r="J50" i="8"/>
  <c r="J51" i="8"/>
  <c r="J52" i="8"/>
  <c r="J53" i="8"/>
  <c r="J54" i="8"/>
  <c r="J55" i="8"/>
  <c r="J56" i="8"/>
  <c r="J57" i="8"/>
  <c r="J58" i="8"/>
  <c r="J59" i="8"/>
  <c r="J60" i="8"/>
  <c r="J61" i="8"/>
  <c r="J62" i="8"/>
  <c r="J63" i="8"/>
  <c r="J64" i="8"/>
  <c r="J65" i="8"/>
  <c r="J66" i="8"/>
  <c r="J67" i="8"/>
  <c r="J68" i="8"/>
  <c r="J69" i="8"/>
  <c r="J70" i="8"/>
  <c r="J71" i="8"/>
  <c r="J73" i="8"/>
  <c r="J74" i="8"/>
  <c r="J75" i="8"/>
  <c r="J76" i="8"/>
  <c r="J77" i="8"/>
  <c r="J78" i="8"/>
  <c r="J79" i="8"/>
  <c r="J80" i="8"/>
  <c r="J81" i="8"/>
  <c r="J82" i="8"/>
  <c r="J83" i="8"/>
  <c r="J85" i="8"/>
  <c r="J86" i="8"/>
  <c r="J87" i="8"/>
  <c r="J88" i="8"/>
  <c r="J89" i="8"/>
  <c r="J90" i="8"/>
  <c r="J91" i="8"/>
  <c r="J92" i="8"/>
  <c r="J93" i="8"/>
  <c r="J94" i="8"/>
  <c r="J95" i="8"/>
  <c r="J96" i="8"/>
  <c r="J97" i="8"/>
  <c r="J98" i="8"/>
  <c r="J99" i="8"/>
  <c r="J100" i="8"/>
  <c r="J101" i="8"/>
  <c r="J102" i="8"/>
  <c r="J104" i="8"/>
  <c r="J105" i="8"/>
  <c r="J106" i="8"/>
  <c r="J107" i="8"/>
  <c r="J108" i="8"/>
  <c r="J110" i="8"/>
  <c r="J111" i="8"/>
  <c r="J112" i="8"/>
  <c r="J113" i="8"/>
  <c r="J114" i="8"/>
  <c r="J115" i="8"/>
  <c r="J116" i="8"/>
  <c r="J117" i="8"/>
  <c r="J118" i="8"/>
  <c r="J39" i="8"/>
  <c r="J40" i="8"/>
  <c r="J41" i="8"/>
  <c r="J42" i="8"/>
  <c r="J43" i="8"/>
  <c r="J44" i="8"/>
  <c r="J45" i="8"/>
  <c r="J35" i="8"/>
  <c r="J36" i="8"/>
  <c r="J37" i="8"/>
  <c r="J38" i="8"/>
  <c r="J32" i="8"/>
  <c r="J33" i="8"/>
  <c r="J34" i="8"/>
  <c r="J25" i="8"/>
  <c r="J26" i="8"/>
  <c r="J27" i="8"/>
  <c r="J28" i="8"/>
  <c r="J29" i="8"/>
  <c r="J30" i="8"/>
  <c r="J31" i="8"/>
  <c r="J19" i="8"/>
  <c r="J20" i="8"/>
  <c r="J21" i="8"/>
  <c r="J22" i="8"/>
  <c r="J23" i="8"/>
  <c r="J24" i="8"/>
  <c r="J14" i="8"/>
  <c r="J15" i="8"/>
  <c r="J16" i="8"/>
  <c r="J17" i="8"/>
  <c r="J18" i="8"/>
  <c r="J7" i="8"/>
  <c r="J8" i="8"/>
  <c r="J9" i="8"/>
  <c r="J10" i="8"/>
  <c r="J12" i="8"/>
  <c r="J13" i="8"/>
  <c r="J5" i="8"/>
  <c r="J4" i="8"/>
  <c r="J3" i="8"/>
  <c r="L19" i="7"/>
  <c r="L20" i="7"/>
  <c r="L18" i="7"/>
  <c r="L17" i="7"/>
  <c r="L16" i="7"/>
  <c r="L3" i="7"/>
  <c r="L4" i="7"/>
  <c r="L5" i="7"/>
  <c r="L7" i="7"/>
  <c r="L8" i="7"/>
  <c r="L10" i="7"/>
  <c r="L11" i="7"/>
  <c r="L14" i="7"/>
  <c r="K3" i="5"/>
  <c r="K9" i="3"/>
  <c r="K7" i="3"/>
  <c r="K8" i="3"/>
  <c r="K11" i="3"/>
  <c r="K12" i="3"/>
  <c r="K13" i="3"/>
  <c r="K14" i="3"/>
  <c r="K15" i="3"/>
  <c r="K16" i="3"/>
  <c r="K17" i="3"/>
  <c r="K18" i="3"/>
  <c r="P31" i="1"/>
  <c r="P59" i="1"/>
  <c r="P53" i="1"/>
  <c r="P54" i="1"/>
  <c r="P74" i="1"/>
  <c r="P75" i="1"/>
  <c r="P76" i="1"/>
  <c r="P77" i="1"/>
  <c r="P78" i="1"/>
  <c r="P79" i="1"/>
  <c r="P80" i="1"/>
  <c r="P81" i="1"/>
  <c r="P82" i="1"/>
  <c r="P83" i="1"/>
  <c r="P84" i="1"/>
  <c r="P85" i="1"/>
  <c r="P87" i="1"/>
  <c r="P88" i="1"/>
  <c r="P99" i="1"/>
  <c r="P100" i="1"/>
  <c r="P101" i="1"/>
  <c r="P102" i="1"/>
  <c r="P103" i="1"/>
  <c r="P104" i="1"/>
  <c r="P105" i="1"/>
  <c r="P106" i="1"/>
  <c r="P107" i="1"/>
  <c r="P108" i="1"/>
  <c r="P109" i="1"/>
  <c r="P110" i="1"/>
  <c r="P111" i="1"/>
  <c r="P112" i="1"/>
  <c r="P113" i="1"/>
  <c r="P114" i="1"/>
  <c r="P115" i="1"/>
  <c r="P116" i="1"/>
  <c r="P119" i="1"/>
  <c r="P120" i="1"/>
  <c r="P121" i="1"/>
  <c r="P122" i="1"/>
  <c r="P123" i="1"/>
  <c r="P124" i="1"/>
  <c r="P125" i="1"/>
  <c r="P126" i="1"/>
  <c r="P127" i="1"/>
  <c r="P128" i="1"/>
  <c r="P130" i="1"/>
  <c r="P131" i="1"/>
  <c r="P136" i="1"/>
  <c r="P137" i="1"/>
  <c r="P139" i="1"/>
  <c r="P140" i="1"/>
  <c r="P141" i="1"/>
  <c r="P142" i="1"/>
  <c r="P143" i="1"/>
  <c r="P144" i="1"/>
  <c r="P145" i="1"/>
  <c r="P146" i="1"/>
  <c r="P148" i="1"/>
  <c r="P149" i="1"/>
  <c r="P150" i="1"/>
  <c r="P151" i="1"/>
  <c r="P152" i="1"/>
  <c r="P153" i="1"/>
  <c r="P157" i="1"/>
  <c r="P158" i="1"/>
  <c r="P160" i="1"/>
  <c r="P62" i="1"/>
  <c r="P63" i="1"/>
  <c r="P64" i="1"/>
  <c r="P65" i="1"/>
  <c r="P66" i="1"/>
  <c r="P67" i="1"/>
  <c r="P68" i="1"/>
  <c r="P69" i="1"/>
  <c r="P70" i="1"/>
  <c r="P71" i="1"/>
  <c r="P72" i="1"/>
  <c r="P73" i="1"/>
  <c r="P161" i="1"/>
  <c r="P162" i="1"/>
  <c r="P163" i="1"/>
  <c r="P164" i="1"/>
  <c r="P165" i="1"/>
  <c r="P166" i="1"/>
  <c r="P167" i="1"/>
  <c r="P168" i="1"/>
  <c r="P169" i="1"/>
  <c r="P171" i="1"/>
  <c r="P173" i="1"/>
  <c r="P174" i="1"/>
  <c r="P175" i="1"/>
  <c r="P191" i="1"/>
  <c r="P192" i="1"/>
  <c r="P193" i="1"/>
  <c r="P196" i="1"/>
  <c r="P198" i="1"/>
  <c r="P199" i="1"/>
  <c r="P200" i="1"/>
  <c r="P201" i="1"/>
  <c r="P202" i="1"/>
  <c r="P203" i="1"/>
  <c r="P204" i="1"/>
  <c r="P205" i="1"/>
  <c r="P206" i="1"/>
  <c r="P207" i="1"/>
  <c r="P208" i="1"/>
  <c r="P209" i="1"/>
  <c r="P210" i="1"/>
  <c r="P211" i="1"/>
  <c r="P215" i="1"/>
  <c r="P216" i="1"/>
  <c r="P217" i="1"/>
  <c r="P949" i="1"/>
  <c r="P950" i="1"/>
  <c r="P951" i="1"/>
  <c r="P952" i="1"/>
  <c r="P953" i="1"/>
  <c r="P954" i="1"/>
  <c r="P1003" i="1"/>
  <c r="P955" i="1"/>
  <c r="P956" i="1"/>
  <c r="P957" i="1"/>
  <c r="P958" i="1"/>
  <c r="P959" i="1"/>
  <c r="P960" i="1"/>
  <c r="P961" i="1"/>
  <c r="P962" i="1"/>
  <c r="P963" i="1"/>
  <c r="P964" i="1"/>
  <c r="P965" i="1"/>
  <c r="P966" i="1"/>
  <c r="P967" i="1"/>
  <c r="P968" i="1"/>
  <c r="P969" i="1"/>
  <c r="P970" i="1"/>
  <c r="P971" i="1"/>
  <c r="P972" i="1"/>
  <c r="P973" i="1"/>
  <c r="P974" i="1"/>
  <c r="P975" i="1"/>
  <c r="P982" i="1"/>
  <c r="P983" i="1"/>
  <c r="P984" i="1"/>
  <c r="P985" i="1"/>
  <c r="P986" i="1"/>
  <c r="P987" i="1"/>
  <c r="P988" i="1"/>
  <c r="P989" i="1"/>
  <c r="P990" i="1"/>
  <c r="P991" i="1"/>
  <c r="P992" i="1"/>
  <c r="P993" i="1"/>
  <c r="P976" i="1"/>
  <c r="P994" i="1"/>
  <c r="P977" i="1"/>
  <c r="P996" i="1"/>
  <c r="P997" i="1"/>
  <c r="P998" i="1"/>
  <c r="P999" i="1"/>
  <c r="P1000" i="1"/>
  <c r="P1001" i="1"/>
  <c r="P1002" i="1"/>
  <c r="P1004" i="1"/>
  <c r="P1005" i="1"/>
  <c r="P1006" i="1"/>
  <c r="P1008" i="1"/>
  <c r="P978" i="1"/>
  <c r="P979" i="1"/>
  <c r="P980" i="1"/>
  <c r="P981" i="1"/>
</calcChain>
</file>

<file path=xl/sharedStrings.xml><?xml version="1.0" encoding="utf-8"?>
<sst xmlns="http://schemas.openxmlformats.org/spreadsheetml/2006/main" count="13483" uniqueCount="6592">
  <si>
    <t>8/2002/284</t>
  </si>
  <si>
    <t>Cessnock Dist-Open Space/Recreation</t>
  </si>
  <si>
    <t>8/2009/268</t>
  </si>
  <si>
    <t>8/2016/522</t>
  </si>
  <si>
    <t>8/2018/692</t>
  </si>
  <si>
    <t>8/2019/647</t>
  </si>
  <si>
    <t>8/2019/657</t>
  </si>
  <si>
    <t>8/2020/20421</t>
  </si>
  <si>
    <t>8/2020/20424</t>
  </si>
  <si>
    <t>8/2020/20439</t>
  </si>
  <si>
    <t>8/2020/20455</t>
  </si>
  <si>
    <t>8/2020/20502</t>
  </si>
  <si>
    <t>8/2020/20508</t>
  </si>
  <si>
    <t>8/2020/20553</t>
  </si>
  <si>
    <t>8/2020/20554</t>
  </si>
  <si>
    <t>8/2020/20564</t>
  </si>
  <si>
    <t>8/2020/20579</t>
  </si>
  <si>
    <t>8/2020/20587</t>
  </si>
  <si>
    <t>8/2020/20602</t>
  </si>
  <si>
    <t>8/2020/20603</t>
  </si>
  <si>
    <t>8/2020/20627</t>
  </si>
  <si>
    <t>3031046</t>
  </si>
  <si>
    <t>8/2020/20633</t>
  </si>
  <si>
    <t>2990305</t>
  </si>
  <si>
    <t>8/2020/20638</t>
  </si>
  <si>
    <t>2983116</t>
  </si>
  <si>
    <t>8/2020/20658</t>
  </si>
  <si>
    <t>3085420</t>
  </si>
  <si>
    <t>8/2020/20660</t>
  </si>
  <si>
    <t>2940464</t>
  </si>
  <si>
    <t>8/2020/20662</t>
  </si>
  <si>
    <t>2994925</t>
  </si>
  <si>
    <t>8/2020/20665</t>
  </si>
  <si>
    <t>2939842</t>
  </si>
  <si>
    <t>8/2020/20668</t>
  </si>
  <si>
    <t>2939844</t>
  </si>
  <si>
    <t>8/2020/20669</t>
  </si>
  <si>
    <t>2940463</t>
  </si>
  <si>
    <t>8/2020/20670</t>
  </si>
  <si>
    <t>2962078</t>
  </si>
  <si>
    <t>8/2020/20674</t>
  </si>
  <si>
    <t>2993761</t>
  </si>
  <si>
    <t>8/2020/20679</t>
  </si>
  <si>
    <t>3063072</t>
  </si>
  <si>
    <t>8/2020/20713</t>
  </si>
  <si>
    <t>8/2020/20719</t>
  </si>
  <si>
    <t>3024005</t>
  </si>
  <si>
    <t>8/2020/20722</t>
  </si>
  <si>
    <t>8/2020/20724</t>
  </si>
  <si>
    <t>2956244</t>
  </si>
  <si>
    <t>8/2020/20729</t>
  </si>
  <si>
    <t>8/2020/20730</t>
  </si>
  <si>
    <t>2956252</t>
  </si>
  <si>
    <t>8/2020/20736</t>
  </si>
  <si>
    <t>8/2020/20750</t>
  </si>
  <si>
    <t>8/2020/20752</t>
  </si>
  <si>
    <t>3043702</t>
  </si>
  <si>
    <t>8/2020/20754</t>
  </si>
  <si>
    <t>2973908</t>
  </si>
  <si>
    <t>8/2020/20766</t>
  </si>
  <si>
    <t>2977361</t>
  </si>
  <si>
    <t>8/2020/20783</t>
  </si>
  <si>
    <t>3031500</t>
  </si>
  <si>
    <t>8/2020/20787</t>
  </si>
  <si>
    <t>3035315</t>
  </si>
  <si>
    <t>8/2020/20796</t>
  </si>
  <si>
    <t>3035702</t>
  </si>
  <si>
    <t>8/2020/20803</t>
  </si>
  <si>
    <t>3032094</t>
  </si>
  <si>
    <t>8/2020/20818</t>
  </si>
  <si>
    <t>3027111</t>
  </si>
  <si>
    <t>8/2020/20846</t>
  </si>
  <si>
    <t>3058208</t>
  </si>
  <si>
    <t>8/2020/20854</t>
  </si>
  <si>
    <t>3028659</t>
  </si>
  <si>
    <t>8/2020/20868</t>
  </si>
  <si>
    <t>8/2020/20869</t>
  </si>
  <si>
    <t>2981723</t>
  </si>
  <si>
    <t>8/2020/20871</t>
  </si>
  <si>
    <t>3041103</t>
  </si>
  <si>
    <t>8/2020/20877</t>
  </si>
  <si>
    <t>3096604</t>
  </si>
  <si>
    <t>8/2020/20885</t>
  </si>
  <si>
    <t>8/2020/20888</t>
  </si>
  <si>
    <t>8/2020/20912</t>
  </si>
  <si>
    <t>8/2020/20920</t>
  </si>
  <si>
    <t>8/2020/20929</t>
  </si>
  <si>
    <t>2994450</t>
  </si>
  <si>
    <t>8/2020/20931</t>
  </si>
  <si>
    <t>2995651</t>
  </si>
  <si>
    <t>8/2020/20932</t>
  </si>
  <si>
    <t>8/2020/20948</t>
  </si>
  <si>
    <t>8/2020/20960</t>
  </si>
  <si>
    <t>8/2020/20968</t>
  </si>
  <si>
    <t>3035694</t>
  </si>
  <si>
    <t>8/2020/20970</t>
  </si>
  <si>
    <t>3035692</t>
  </si>
  <si>
    <t>8/2020/20973</t>
  </si>
  <si>
    <t>3001976</t>
  </si>
  <si>
    <t>8/2020/20982</t>
  </si>
  <si>
    <t>3024006</t>
  </si>
  <si>
    <t>8/2020/21006</t>
  </si>
  <si>
    <t>3059341</t>
  </si>
  <si>
    <t>8/2020/21008</t>
  </si>
  <si>
    <t>3043704</t>
  </si>
  <si>
    <t>8/2020/21015</t>
  </si>
  <si>
    <t>8/2020/21021</t>
  </si>
  <si>
    <t>8/2020/270</t>
  </si>
  <si>
    <t>2885579</t>
  </si>
  <si>
    <t>8/2020/278</t>
  </si>
  <si>
    <t>3013110</t>
  </si>
  <si>
    <t>8/2020/320</t>
  </si>
  <si>
    <t>2889600</t>
  </si>
  <si>
    <t>8/2020/326</t>
  </si>
  <si>
    <t>2882133</t>
  </si>
  <si>
    <t>8/2020/327</t>
  </si>
  <si>
    <t>2882132</t>
  </si>
  <si>
    <t>8/2020/347</t>
  </si>
  <si>
    <t>2894504</t>
  </si>
  <si>
    <t>8/2020/359</t>
  </si>
  <si>
    <t>3038311</t>
  </si>
  <si>
    <t>8/2020/372</t>
  </si>
  <si>
    <t>2883554</t>
  </si>
  <si>
    <t>8/2020/375</t>
  </si>
  <si>
    <t>2907547</t>
  </si>
  <si>
    <t>8/2020/384</t>
  </si>
  <si>
    <t>2913518</t>
  </si>
  <si>
    <t>8/2020/401</t>
  </si>
  <si>
    <t>2897938</t>
  </si>
  <si>
    <t>8/2020/412</t>
  </si>
  <si>
    <t>8/2020/413</t>
  </si>
  <si>
    <t>2915973</t>
  </si>
  <si>
    <t>8/2021/21027</t>
  </si>
  <si>
    <t>8/2021/21028</t>
  </si>
  <si>
    <t>3001999</t>
  </si>
  <si>
    <t>8/2021/21030</t>
  </si>
  <si>
    <t>3007873</t>
  </si>
  <si>
    <t>8/2021/21034</t>
  </si>
  <si>
    <t>3027102</t>
  </si>
  <si>
    <t>8/2021/21049</t>
  </si>
  <si>
    <t>3012081</t>
  </si>
  <si>
    <t>8/2021/21059</t>
  </si>
  <si>
    <t>3035693</t>
  </si>
  <si>
    <t>8/2021/21061</t>
  </si>
  <si>
    <t>3037997</t>
  </si>
  <si>
    <t>8/2021/21066</t>
  </si>
  <si>
    <t>3028212</t>
  </si>
  <si>
    <t>8/2021/21070</t>
  </si>
  <si>
    <t>3029083</t>
  </si>
  <si>
    <t>8/2021/21093</t>
  </si>
  <si>
    <t>3035306</t>
  </si>
  <si>
    <t>8/2021/21116</t>
  </si>
  <si>
    <t>3095283</t>
  </si>
  <si>
    <t>8/2021/21122</t>
  </si>
  <si>
    <t>3032597</t>
  </si>
  <si>
    <t>8/2021/21144</t>
  </si>
  <si>
    <t>8/2021/21168</t>
  </si>
  <si>
    <t>3088646</t>
  </si>
  <si>
    <t>8/2021/21169</t>
  </si>
  <si>
    <t>3041450</t>
  </si>
  <si>
    <t>8/2021/21171</t>
  </si>
  <si>
    <t>8/2021/21194</t>
  </si>
  <si>
    <t>8/2021/21213</t>
  </si>
  <si>
    <t>3043156</t>
  </si>
  <si>
    <t>8/2021/21218</t>
  </si>
  <si>
    <t>8/2021/21225</t>
  </si>
  <si>
    <t>8/2021/21238</t>
  </si>
  <si>
    <t>3046472</t>
  </si>
  <si>
    <t>8/2021/21241</t>
  </si>
  <si>
    <t>8/2021/21242</t>
  </si>
  <si>
    <t>3046710</t>
  </si>
  <si>
    <t>8/2021/21284</t>
  </si>
  <si>
    <t>3054898</t>
  </si>
  <si>
    <t>8/2021/21292</t>
  </si>
  <si>
    <t>8/2021/21298</t>
  </si>
  <si>
    <t>8/2021/21305</t>
  </si>
  <si>
    <t>3063544</t>
  </si>
  <si>
    <t>8/2021/21317</t>
  </si>
  <si>
    <t>3093699</t>
  </si>
  <si>
    <t>8/2021/21345</t>
  </si>
  <si>
    <t>3067533</t>
  </si>
  <si>
    <t>8/2021/21376</t>
  </si>
  <si>
    <t>3079673</t>
  </si>
  <si>
    <t>8/2021/21386</t>
  </si>
  <si>
    <t>3095281</t>
  </si>
  <si>
    <t>8/2021/21411</t>
  </si>
  <si>
    <t>3098639</t>
  </si>
  <si>
    <t>8/2021/21430</t>
  </si>
  <si>
    <t>8/2021/21440</t>
  </si>
  <si>
    <t>3085411</t>
  </si>
  <si>
    <t>8/2021/21441</t>
  </si>
  <si>
    <t>8/2021/21471</t>
  </si>
  <si>
    <t>3097596</t>
  </si>
  <si>
    <t>9/2020/251</t>
  </si>
  <si>
    <t>9/2020/258</t>
  </si>
  <si>
    <t>2882138</t>
  </si>
  <si>
    <t>9/2020/276</t>
  </si>
  <si>
    <t>2884714</t>
  </si>
  <si>
    <t>9/2020/280</t>
  </si>
  <si>
    <t>2919564</t>
  </si>
  <si>
    <t>9/2020/292</t>
  </si>
  <si>
    <t>2888929</t>
  </si>
  <si>
    <t>9/2020/301</t>
  </si>
  <si>
    <t>9/2020/308</t>
  </si>
  <si>
    <t>2896395</t>
  </si>
  <si>
    <t>9/2020/341</t>
  </si>
  <si>
    <t>2905388</t>
  </si>
  <si>
    <t>9/2020/356</t>
  </si>
  <si>
    <t>2904911</t>
  </si>
  <si>
    <t>9/2020/370</t>
  </si>
  <si>
    <t>2915440</t>
  </si>
  <si>
    <t>9/2020/373</t>
  </si>
  <si>
    <t>2935878</t>
  </si>
  <si>
    <t>9/2020/381</t>
  </si>
  <si>
    <t>2915442</t>
  </si>
  <si>
    <t>9/2020/388</t>
  </si>
  <si>
    <t>2915461</t>
  </si>
  <si>
    <t>9/2020/430</t>
  </si>
  <si>
    <t>2933823</t>
  </si>
  <si>
    <t>9/2020/437</t>
  </si>
  <si>
    <t>2934544</t>
  </si>
  <si>
    <t>9/2020/438</t>
  </si>
  <si>
    <t>2933821</t>
  </si>
  <si>
    <t>9/2020/441</t>
  </si>
  <si>
    <t>2933840</t>
  </si>
  <si>
    <t>9/2020/481</t>
  </si>
  <si>
    <t>2951384</t>
  </si>
  <si>
    <t>9/2020/484</t>
  </si>
  <si>
    <t>2951385</t>
  </si>
  <si>
    <t>9/2020/490</t>
  </si>
  <si>
    <t>2958082</t>
  </si>
  <si>
    <t>9/2020/493</t>
  </si>
  <si>
    <t>2956853</t>
  </si>
  <si>
    <t>9/2020/497</t>
  </si>
  <si>
    <t>2959943</t>
  </si>
  <si>
    <t>9/2020/500</t>
  </si>
  <si>
    <t>2956271</t>
  </si>
  <si>
    <t>9/2020/524</t>
  </si>
  <si>
    <t>2974509</t>
  </si>
  <si>
    <t>9/2020/535</t>
  </si>
  <si>
    <t>3095750</t>
  </si>
  <si>
    <t>9/2020/539</t>
  </si>
  <si>
    <t>3007856</t>
  </si>
  <si>
    <t>9/2020/540</t>
  </si>
  <si>
    <t>2975743</t>
  </si>
  <si>
    <t>9/2020/559</t>
  </si>
  <si>
    <t>2981728</t>
  </si>
  <si>
    <t>9/2020/563</t>
  </si>
  <si>
    <t>2980141</t>
  </si>
  <si>
    <t>9/2021/114</t>
  </si>
  <si>
    <t>3062210</t>
  </si>
  <si>
    <t>9/2021/115</t>
  </si>
  <si>
    <t>3046467</t>
  </si>
  <si>
    <t>9/2021/123</t>
  </si>
  <si>
    <t>3043706</t>
  </si>
  <si>
    <t>9/2021/138</t>
  </si>
  <si>
    <t>3043707</t>
  </si>
  <si>
    <t>9/2021/140</t>
  </si>
  <si>
    <t>3057559</t>
  </si>
  <si>
    <t>9/2021/162</t>
  </si>
  <si>
    <t>3063099</t>
  </si>
  <si>
    <t>9/2021/166</t>
  </si>
  <si>
    <t>3066526</t>
  </si>
  <si>
    <t>9/2021/172</t>
  </si>
  <si>
    <t>9/2021/176</t>
  </si>
  <si>
    <t>3064579</t>
  </si>
  <si>
    <t>9/2021/177</t>
  </si>
  <si>
    <t>3063552</t>
  </si>
  <si>
    <t>9/2021/179</t>
  </si>
  <si>
    <t>3063553</t>
  </si>
  <si>
    <t>9/2021/185</t>
  </si>
  <si>
    <t>3059323</t>
  </si>
  <si>
    <t>9/2021/2</t>
  </si>
  <si>
    <t>2990304</t>
  </si>
  <si>
    <t>9/2021/217</t>
  </si>
  <si>
    <t>9/2021/29</t>
  </si>
  <si>
    <t>3031507</t>
  </si>
  <si>
    <t>9/2021/302</t>
  </si>
  <si>
    <t>3085425</t>
  </si>
  <si>
    <t>9/2021/307</t>
  </si>
  <si>
    <t>3094222</t>
  </si>
  <si>
    <t>9/2021/322</t>
  </si>
  <si>
    <t>3087725</t>
  </si>
  <si>
    <t>9/2021/337</t>
  </si>
  <si>
    <t>3094624</t>
  </si>
  <si>
    <t>9/2021/338</t>
  </si>
  <si>
    <t>3094887</t>
  </si>
  <si>
    <t>9/2021/340</t>
  </si>
  <si>
    <t>3098636</t>
  </si>
  <si>
    <t>9/2021/341</t>
  </si>
  <si>
    <t>3094876</t>
  </si>
  <si>
    <t>9/2021/342</t>
  </si>
  <si>
    <t>3098635</t>
  </si>
  <si>
    <t>9/2021/347</t>
  </si>
  <si>
    <t>3094888</t>
  </si>
  <si>
    <t>9/2021/368</t>
  </si>
  <si>
    <t>3096599</t>
  </si>
  <si>
    <t>9/2021/388</t>
  </si>
  <si>
    <t>9/2021/394</t>
  </si>
  <si>
    <t>9/2021/54</t>
  </si>
  <si>
    <t>3029062</t>
  </si>
  <si>
    <t>9/2021/63</t>
  </si>
  <si>
    <t>3027057</t>
  </si>
  <si>
    <t>9/2021/85</t>
  </si>
  <si>
    <t>3034996</t>
  </si>
  <si>
    <t>9/2021/90</t>
  </si>
  <si>
    <t>3028634</t>
  </si>
  <si>
    <t>DA/CDC 
ID Number​</t>
  </si>
  <si>
    <t>Consent Authority​</t>
  </si>
  <si>
    <t>DA/CDC Approval Date​</t>
  </si>
  <si>
    <t>Open Space​</t>
  </si>
  <si>
    <t>Roads and traffic facilities​</t>
  </si>
  <si>
    <t>Community Facilities​</t>
  </si>
  <si>
    <t>Cycleways</t>
  </si>
  <si>
    <t>Drainage and stormwater
management​</t>
  </si>
  <si>
    <t>Plan Administration</t>
  </si>
  <si>
    <t>Total contributions amount payable​</t>
  </si>
  <si>
    <t>Monetary amount received​</t>
  </si>
  <si>
    <t>​Material public benefit received value​ (works in kind)</t>
  </si>
  <si>
    <t>Material public benefit received location (works in kind)</t>
  </si>
  <si>
    <t>Land dedicated value</t>
  </si>
  <si>
    <t>​Land dedicated location​</t>
  </si>
  <si>
    <t>Total contributions amount received​</t>
  </si>
  <si>
    <t>Government Road Local Catchment</t>
  </si>
  <si>
    <t>Millfield Local Catchment</t>
  </si>
  <si>
    <t>Kurri Kurri to Maitland Local Catchment</t>
  </si>
  <si>
    <t>Bellbird North Local Catchment</t>
  </si>
  <si>
    <t>Nulkaba Local Catchment</t>
  </si>
  <si>
    <t>Branxton-Greta District Catchment</t>
  </si>
  <si>
    <t>Rural West District Catchment</t>
  </si>
  <si>
    <t>Kurri Kurri District Catchment</t>
  </si>
  <si>
    <t>Cessnock District Catchment</t>
  </si>
  <si>
    <t>Receipt No</t>
  </si>
  <si>
    <t>Date paid</t>
  </si>
  <si>
    <t>8/2015/439</t>
  </si>
  <si>
    <t>2884511</t>
  </si>
  <si>
    <t>8/2017/340</t>
  </si>
  <si>
    <t>2335495</t>
  </si>
  <si>
    <t>8/2017/438</t>
  </si>
  <si>
    <t>8/2017/761</t>
  </si>
  <si>
    <t>8/2018/133</t>
  </si>
  <si>
    <t>8/2018/15</t>
  </si>
  <si>
    <t>2416537</t>
  </si>
  <si>
    <t>8/2018/159</t>
  </si>
  <si>
    <t>2761247</t>
  </si>
  <si>
    <t>8/2018/454</t>
  </si>
  <si>
    <t>2524029</t>
  </si>
  <si>
    <t>8/2018/83</t>
  </si>
  <si>
    <t>2605910</t>
  </si>
  <si>
    <t>8/2019/667</t>
  </si>
  <si>
    <t>2873432</t>
  </si>
  <si>
    <t>8/2020/50</t>
  </si>
  <si>
    <t>2838112</t>
  </si>
  <si>
    <t>8/2013/649</t>
  </si>
  <si>
    <t>8/2015/277</t>
  </si>
  <si>
    <t>8/2015/467</t>
  </si>
  <si>
    <t>8/2016/115</t>
  </si>
  <si>
    <t>8/2017/147</t>
  </si>
  <si>
    <t>8/2018/669</t>
  </si>
  <si>
    <t>8/2020/1</t>
  </si>
  <si>
    <t>9/2019/99</t>
  </si>
  <si>
    <t>9/2020/201</t>
  </si>
  <si>
    <t>9/2020/202</t>
  </si>
  <si>
    <t>9/2020/203</t>
  </si>
  <si>
    <t>9/2020/206</t>
  </si>
  <si>
    <t>Averys Village Hedon Greta Section 94 Contributions Plan 2013</t>
  </si>
  <si>
    <t>Nulkaba Section 94 Contributions Plan</t>
  </si>
  <si>
    <t>Bellbird North Section 94 Contributions Plan 2009</t>
  </si>
  <si>
    <t>Tourism Section 94 Contributions Plan</t>
  </si>
  <si>
    <t>Residential Section 94 Contributions Plan</t>
  </si>
  <si>
    <t>Section 94 Contributions Plan Extension of Operations at Black Hill Quarry 27 March 1995</t>
  </si>
  <si>
    <t>8/2016/731</t>
  </si>
  <si>
    <t>8/2017/697</t>
  </si>
  <si>
    <t>Mount View Road Millfield Precinct Section 94 Contributions Plan 2011</t>
  </si>
  <si>
    <t>5/1994/80115</t>
  </si>
  <si>
    <t>8/2011/268</t>
  </si>
  <si>
    <t>2229861</t>
  </si>
  <si>
    <t>2517899</t>
  </si>
  <si>
    <t>3091381</t>
  </si>
  <si>
    <t>8/2011/836</t>
  </si>
  <si>
    <t>2783665</t>
  </si>
  <si>
    <t>8/2018/650</t>
  </si>
  <si>
    <t>3083125</t>
  </si>
  <si>
    <t>3102900</t>
  </si>
  <si>
    <t>8/2018/659</t>
  </si>
  <si>
    <t>2616649</t>
  </si>
  <si>
    <t>8/2019/748</t>
  </si>
  <si>
    <t>2786493</t>
  </si>
  <si>
    <t>8/2020/122</t>
  </si>
  <si>
    <t>2826760</t>
  </si>
  <si>
    <t>9/2019/110</t>
  </si>
  <si>
    <t>2620169</t>
  </si>
  <si>
    <t>9/2019/242</t>
  </si>
  <si>
    <t>2719259</t>
  </si>
  <si>
    <t>9/2020/3</t>
  </si>
  <si>
    <t>2779365</t>
  </si>
  <si>
    <t>8/2004/498</t>
  </si>
  <si>
    <t>8/2005/267</t>
  </si>
  <si>
    <t>8/2008/673</t>
  </si>
  <si>
    <t>2851820</t>
  </si>
  <si>
    <t>8/2010/757</t>
  </si>
  <si>
    <t>8/2011/181</t>
  </si>
  <si>
    <t>8/2011/332</t>
  </si>
  <si>
    <t>8/2011/600</t>
  </si>
  <si>
    <t>8/2011/798</t>
  </si>
  <si>
    <t>8/2011/83</t>
  </si>
  <si>
    <t>2328373</t>
  </si>
  <si>
    <t>8/2012/418</t>
  </si>
  <si>
    <t>2342172</t>
  </si>
  <si>
    <t>8/2012/5</t>
  </si>
  <si>
    <t>8/2012/537</t>
  </si>
  <si>
    <t>8/2012/550</t>
  </si>
  <si>
    <t>8/2012/693</t>
  </si>
  <si>
    <t>8/2012/696</t>
  </si>
  <si>
    <t>8/2013/580</t>
  </si>
  <si>
    <t>8/2013/873</t>
  </si>
  <si>
    <t>8/2014/219</t>
  </si>
  <si>
    <t>8/2014/301</t>
  </si>
  <si>
    <t>8/2014/497</t>
  </si>
  <si>
    <t>8/2015/190</t>
  </si>
  <si>
    <t>8/2015/202</t>
  </si>
  <si>
    <t>2377774</t>
  </si>
  <si>
    <t>8/2015/223</t>
  </si>
  <si>
    <t>8/2015/445</t>
  </si>
  <si>
    <t>2328999</t>
  </si>
  <si>
    <t>8/2015/493</t>
  </si>
  <si>
    <t>8/2015/541</t>
  </si>
  <si>
    <t>2419493</t>
  </si>
  <si>
    <t>8/2015/545</t>
  </si>
  <si>
    <t>2234213</t>
  </si>
  <si>
    <t>8/2015/576</t>
  </si>
  <si>
    <t>8/2015/643</t>
  </si>
  <si>
    <t>2227951</t>
  </si>
  <si>
    <t>8/2015/674</t>
  </si>
  <si>
    <t>8/2016/161</t>
  </si>
  <si>
    <t>2278540</t>
  </si>
  <si>
    <t>8/2016/189</t>
  </si>
  <si>
    <t>2481982</t>
  </si>
  <si>
    <t>8/2016/202</t>
  </si>
  <si>
    <t>8/2016/255</t>
  </si>
  <si>
    <t>8/2016/278</t>
  </si>
  <si>
    <t>2820166</t>
  </si>
  <si>
    <t>8/2016/28</t>
  </si>
  <si>
    <t>3088753</t>
  </si>
  <si>
    <t>8/2016/288</t>
  </si>
  <si>
    <t>2523430</t>
  </si>
  <si>
    <t>8/2016/311</t>
  </si>
  <si>
    <t>8/2016/328</t>
  </si>
  <si>
    <t>2430359</t>
  </si>
  <si>
    <t>8/2016/376</t>
  </si>
  <si>
    <t>0</t>
  </si>
  <si>
    <t>8/2016/38</t>
  </si>
  <si>
    <t>2282737</t>
  </si>
  <si>
    <t>8/2016/454</t>
  </si>
  <si>
    <t>8/2016/523</t>
  </si>
  <si>
    <t>2491326</t>
  </si>
  <si>
    <t>8/2016/69</t>
  </si>
  <si>
    <t>8/2016/781</t>
  </si>
  <si>
    <t>2545970</t>
  </si>
  <si>
    <t>8/2016/799</t>
  </si>
  <si>
    <t>8/2016/809</t>
  </si>
  <si>
    <t>8/2016/9</t>
  </si>
  <si>
    <t>8/2016/93</t>
  </si>
  <si>
    <t>8/2017/110</t>
  </si>
  <si>
    <t>2459462</t>
  </si>
  <si>
    <t>8/2017/150</t>
  </si>
  <si>
    <t>3093646</t>
  </si>
  <si>
    <t>8/2017/244</t>
  </si>
  <si>
    <t>2334485</t>
  </si>
  <si>
    <t>8/2017/252</t>
  </si>
  <si>
    <t>8/2017/287</t>
  </si>
  <si>
    <t>8/2017/289</t>
  </si>
  <si>
    <t>8/2017/307</t>
  </si>
  <si>
    <t>3079260</t>
  </si>
  <si>
    <t>8/2017/311</t>
  </si>
  <si>
    <t>2316982</t>
  </si>
  <si>
    <t>8/2017/415</t>
  </si>
  <si>
    <t>2362476</t>
  </si>
  <si>
    <t>8/2017/454</t>
  </si>
  <si>
    <t>8/2017/518</t>
  </si>
  <si>
    <t>2440692</t>
  </si>
  <si>
    <t>8/2017/520</t>
  </si>
  <si>
    <t>8/2017/569</t>
  </si>
  <si>
    <t>2491362</t>
  </si>
  <si>
    <t>8/2017/571</t>
  </si>
  <si>
    <t>2368064</t>
  </si>
  <si>
    <t>8/2017/600</t>
  </si>
  <si>
    <t>2768585</t>
  </si>
  <si>
    <t>8/2017/662</t>
  </si>
  <si>
    <t>8/2017/674</t>
  </si>
  <si>
    <t>8/2017/690</t>
  </si>
  <si>
    <t>2592215</t>
  </si>
  <si>
    <t>8/2017/711</t>
  </si>
  <si>
    <t>8/2017/738</t>
  </si>
  <si>
    <t>2468256</t>
  </si>
  <si>
    <t>8/2018/198</t>
  </si>
  <si>
    <t>8/2018/232</t>
  </si>
  <si>
    <t>2729017</t>
  </si>
  <si>
    <t>8/2018/277</t>
  </si>
  <si>
    <t>2494552</t>
  </si>
  <si>
    <t>8/2018/463</t>
  </si>
  <si>
    <t>8/2018/57</t>
  </si>
  <si>
    <t>8/2018/658</t>
  </si>
  <si>
    <t>8/2018/680</t>
  </si>
  <si>
    <t>8/2018/732</t>
  </si>
  <si>
    <t>3031513</t>
  </si>
  <si>
    <t>8/2018/780</t>
  </si>
  <si>
    <t>2730840</t>
  </si>
  <si>
    <t>8/2018/830</t>
  </si>
  <si>
    <t>3041886</t>
  </si>
  <si>
    <t>8/2018/834</t>
  </si>
  <si>
    <t>8/2018/914</t>
  </si>
  <si>
    <t>2647370</t>
  </si>
  <si>
    <t>8/2018/918</t>
  </si>
  <si>
    <t>8/2018/946</t>
  </si>
  <si>
    <t>8/2019/234</t>
  </si>
  <si>
    <t>8/2019/251</t>
  </si>
  <si>
    <t>8/2019/27</t>
  </si>
  <si>
    <t>8/2019/416</t>
  </si>
  <si>
    <t>2734863</t>
  </si>
  <si>
    <t>8/2019/547</t>
  </si>
  <si>
    <t>3054832</t>
  </si>
  <si>
    <t>8/2019/90</t>
  </si>
  <si>
    <t>2641305</t>
  </si>
  <si>
    <t>Tourist Information and Signage</t>
  </si>
  <si>
    <t>Plan Management Administration</t>
  </si>
  <si>
    <t>8/2017/388</t>
  </si>
  <si>
    <t>8/2017/447</t>
  </si>
  <si>
    <t>8/2017/503</t>
  </si>
  <si>
    <t>8/2017/548</t>
  </si>
  <si>
    <t>8/2017/714</t>
  </si>
  <si>
    <t>8/2017/750</t>
  </si>
  <si>
    <t>8/2018/151</t>
  </si>
  <si>
    <t>8/2018/181</t>
  </si>
  <si>
    <t>8/2018/20</t>
  </si>
  <si>
    <t>8/2018/212</t>
  </si>
  <si>
    <t>8/2018/213</t>
  </si>
  <si>
    <t>8/2018/214</t>
  </si>
  <si>
    <t>8/2018/217</t>
  </si>
  <si>
    <t>8/2018/296</t>
  </si>
  <si>
    <t>8/2018/444</t>
  </si>
  <si>
    <t>8/2018/449</t>
  </si>
  <si>
    <t>8/2018/492</t>
  </si>
  <si>
    <t>8/2018/560</t>
  </si>
  <si>
    <t>8/2018/561</t>
  </si>
  <si>
    <t>8/2018/630</t>
  </si>
  <si>
    <t>8/2018/765</t>
  </si>
  <si>
    <t>8/2018/820</t>
  </si>
  <si>
    <t>8/2018/842</t>
  </si>
  <si>
    <t>8/2018/844</t>
  </si>
  <si>
    <t>8/2018/853</t>
  </si>
  <si>
    <t>8/2018/861</t>
  </si>
  <si>
    <t>8/2018/892</t>
  </si>
  <si>
    <t>8/2018/921</t>
  </si>
  <si>
    <t>8/2018/947</t>
  </si>
  <si>
    <t>8/2019/118</t>
  </si>
  <si>
    <t>8/2019/141</t>
  </si>
  <si>
    <t>8/2019/146</t>
  </si>
  <si>
    <t>8/2019/179</t>
  </si>
  <si>
    <t>8/2019/182</t>
  </si>
  <si>
    <t>8/2019/237</t>
  </si>
  <si>
    <t>8/2019/279</t>
  </si>
  <si>
    <t>8/2019/326</t>
  </si>
  <si>
    <t>8/2019/344</t>
  </si>
  <si>
    <t>8/2019/349</t>
  </si>
  <si>
    <t>8/2019/368</t>
  </si>
  <si>
    <t>8/2019/371</t>
  </si>
  <si>
    <t>8/2019/432</t>
  </si>
  <si>
    <t>8/2019/435</t>
  </si>
  <si>
    <t>8/2019/45</t>
  </si>
  <si>
    <t>8/2019/483</t>
  </si>
  <si>
    <t>8/2019/579</t>
  </si>
  <si>
    <t>8/2019/619</t>
  </si>
  <si>
    <t>8/2019/627</t>
  </si>
  <si>
    <t>8/2019/655</t>
  </si>
  <si>
    <t>8/2019/696</t>
  </si>
  <si>
    <t>8/2019/704</t>
  </si>
  <si>
    <t>8/2019/765</t>
  </si>
  <si>
    <t>8/2019/795</t>
  </si>
  <si>
    <t>8/2020/177</t>
  </si>
  <si>
    <t>8/2020/20426</t>
  </si>
  <si>
    <t>8/2020/20441</t>
  </si>
  <si>
    <t>8/2020/20458</t>
  </si>
  <si>
    <t>8/2020/20494</t>
  </si>
  <si>
    <t>8/2020/20533</t>
  </si>
  <si>
    <t>8/2020/20583</t>
  </si>
  <si>
    <t>8/2020/20619</t>
  </si>
  <si>
    <t>8/2020/20646</t>
  </si>
  <si>
    <t>8/2020/20721</t>
  </si>
  <si>
    <t>8/2020/20822</t>
  </si>
  <si>
    <t>8/2020/20834</t>
  </si>
  <si>
    <t>8/2020/20858</t>
  </si>
  <si>
    <t>8/2020/20897</t>
  </si>
  <si>
    <t>8/2020/20901</t>
  </si>
  <si>
    <t>8/2020/20906</t>
  </si>
  <si>
    <t>8/2020/20939</t>
  </si>
  <si>
    <t>8/2020/20974</t>
  </si>
  <si>
    <t>8/2020/21000</t>
  </si>
  <si>
    <t>8/2020/341</t>
  </si>
  <si>
    <t>8/2020/74</t>
  </si>
  <si>
    <t>8/2021/21080</t>
  </si>
  <si>
    <t>8/2021/21091</t>
  </si>
  <si>
    <t>8/2021/21107</t>
  </si>
  <si>
    <t>8/2021/21184</t>
  </si>
  <si>
    <t>8/2021/21291</t>
  </si>
  <si>
    <t>9/2018/126</t>
  </si>
  <si>
    <t>9/2018/214</t>
  </si>
  <si>
    <t>9/2019/375</t>
  </si>
  <si>
    <t>9/2020/150</t>
  </si>
  <si>
    <t>2561761</t>
  </si>
  <si>
    <t>2572531</t>
  </si>
  <si>
    <t>2473759</t>
  </si>
  <si>
    <t>2640363</t>
  </si>
  <si>
    <t>2477828</t>
  </si>
  <si>
    <t>2623691</t>
  </si>
  <si>
    <t>2514323</t>
  </si>
  <si>
    <t>2448671</t>
  </si>
  <si>
    <t>2610203</t>
  </si>
  <si>
    <t>2712772</t>
  </si>
  <si>
    <t>2708318</t>
  </si>
  <si>
    <t>2990911</t>
  </si>
  <si>
    <t>2597171</t>
  </si>
  <si>
    <t>2613984</t>
  </si>
  <si>
    <t>2671037</t>
  </si>
  <si>
    <t>3055513</t>
  </si>
  <si>
    <t>2739060</t>
  </si>
  <si>
    <t>2738686</t>
  </si>
  <si>
    <t>2785578</t>
  </si>
  <si>
    <t>2635124</t>
  </si>
  <si>
    <t>2782649</t>
  </si>
  <si>
    <t>2740639</t>
  </si>
  <si>
    <t>2766576</t>
  </si>
  <si>
    <t>2671014</t>
  </si>
  <si>
    <t>3043695</t>
  </si>
  <si>
    <t>2722474</t>
  </si>
  <si>
    <t>2709040</t>
  </si>
  <si>
    <t>2795255</t>
  </si>
  <si>
    <t>2785567</t>
  </si>
  <si>
    <t>2742341</t>
  </si>
  <si>
    <t>2834149</t>
  </si>
  <si>
    <t>2955655</t>
  </si>
  <si>
    <t>2895490</t>
  </si>
  <si>
    <t>3080563</t>
  </si>
  <si>
    <t>2974871</t>
  </si>
  <si>
    <t>2819192</t>
  </si>
  <si>
    <t>3029066</t>
  </si>
  <si>
    <t>3043688</t>
  </si>
  <si>
    <t>2935165</t>
  </si>
  <si>
    <t>2946065</t>
  </si>
  <si>
    <t>2960575</t>
  </si>
  <si>
    <t>3104534</t>
  </si>
  <si>
    <t>3091422</t>
  </si>
  <si>
    <t>3089784</t>
  </si>
  <si>
    <t>3082244</t>
  </si>
  <si>
    <t>3091449</t>
  </si>
  <si>
    <t>2895494</t>
  </si>
  <si>
    <t>8/2020/21005</t>
  </si>
  <si>
    <t>8/2021/21463</t>
  </si>
  <si>
    <t>8/2021/21512</t>
  </si>
  <si>
    <t>9/2021/271</t>
  </si>
  <si>
    <t>9/2021/408</t>
  </si>
  <si>
    <t>9/2021/411</t>
  </si>
  <si>
    <t>9/2021/414</t>
  </si>
  <si>
    <t>8/2004/1327</t>
  </si>
  <si>
    <t>8/2004/229</t>
  </si>
  <si>
    <t>8/2004/262</t>
  </si>
  <si>
    <t>8/2005/849</t>
  </si>
  <si>
    <t>8/2006/690</t>
  </si>
  <si>
    <t>8/2008/125</t>
  </si>
  <si>
    <t>8/2008/680</t>
  </si>
  <si>
    <t>8/2009/208</t>
  </si>
  <si>
    <t>8/2009/604</t>
  </si>
  <si>
    <t>8/2009/844</t>
  </si>
  <si>
    <t>8/2011/139</t>
  </si>
  <si>
    <t>8/2011/219</t>
  </si>
  <si>
    <t>8/2011/317</t>
  </si>
  <si>
    <t>8/2011/480</t>
  </si>
  <si>
    <t>8/2011/534</t>
  </si>
  <si>
    <t>8/2011/558</t>
  </si>
  <si>
    <t>8/2011/602</t>
  </si>
  <si>
    <t>8/2011/691</t>
  </si>
  <si>
    <t>8/2011/722</t>
  </si>
  <si>
    <t>8/2011/725</t>
  </si>
  <si>
    <t>8/2011/734</t>
  </si>
  <si>
    <t>8/2011/839</t>
  </si>
  <si>
    <t>8/2012/213</t>
  </si>
  <si>
    <t>8/2012/314</t>
  </si>
  <si>
    <t>8/2012/317</t>
  </si>
  <si>
    <t>8/2012/470</t>
  </si>
  <si>
    <t>8/2012/589</t>
  </si>
  <si>
    <t>8/2012/621</t>
  </si>
  <si>
    <t>8/2012/686</t>
  </si>
  <si>
    <t>8/2012/93</t>
  </si>
  <si>
    <t>8/2013/105</t>
  </si>
  <si>
    <t>8/2013/15</t>
  </si>
  <si>
    <t>8/2013/153</t>
  </si>
  <si>
    <t>8/2013/154</t>
  </si>
  <si>
    <t>8/2013/241</t>
  </si>
  <si>
    <t>8/2013/245</t>
  </si>
  <si>
    <t>8/2013/248</t>
  </si>
  <si>
    <t>8/2013/440</t>
  </si>
  <si>
    <t>8/2013/511</t>
  </si>
  <si>
    <t>8/2013/538</t>
  </si>
  <si>
    <t>8/2013/539</t>
  </si>
  <si>
    <t>8/2013/589</t>
  </si>
  <si>
    <t>8/2013/615</t>
  </si>
  <si>
    <t>8/2013/623</t>
  </si>
  <si>
    <t>8/2013/638</t>
  </si>
  <si>
    <t>8/2013/651</t>
  </si>
  <si>
    <t>8/2013/656</t>
  </si>
  <si>
    <t>8/2013/735</t>
  </si>
  <si>
    <t>8/2013/768</t>
  </si>
  <si>
    <t>8/2013/81</t>
  </si>
  <si>
    <t>8/2013/876</t>
  </si>
  <si>
    <t>8/2013/892</t>
  </si>
  <si>
    <t>8/2014/105</t>
  </si>
  <si>
    <t>8/2014/114</t>
  </si>
  <si>
    <t>8/2014/115</t>
  </si>
  <si>
    <t>8/2014/132</t>
  </si>
  <si>
    <t>8/2014/190</t>
  </si>
  <si>
    <t>8/2014/258</t>
  </si>
  <si>
    <t>8/2014/274</t>
  </si>
  <si>
    <t>8/2014/294</t>
  </si>
  <si>
    <t>8/2014/345</t>
  </si>
  <si>
    <t>8/2014/353</t>
  </si>
  <si>
    <t>8/2014/355</t>
  </si>
  <si>
    <t>8/2014/365</t>
  </si>
  <si>
    <t>8/2014/370</t>
  </si>
  <si>
    <t>8/2014/401</t>
  </si>
  <si>
    <t>8/2014/416</t>
  </si>
  <si>
    <t>8/2014/420</t>
  </si>
  <si>
    <t>8/2014/439</t>
  </si>
  <si>
    <t>8/2014/456</t>
  </si>
  <si>
    <t>8/2014/471</t>
  </si>
  <si>
    <t>8/2014/472</t>
  </si>
  <si>
    <t>8/2014/53</t>
  </si>
  <si>
    <t>8/2014/541</t>
  </si>
  <si>
    <t>8/2014/57</t>
  </si>
  <si>
    <t>8/2014/660</t>
  </si>
  <si>
    <t>8/2014/690</t>
  </si>
  <si>
    <t>8/2014/696</t>
  </si>
  <si>
    <t>8/2014/707</t>
  </si>
  <si>
    <t>8/2014/732</t>
  </si>
  <si>
    <t>8/2014/734</t>
  </si>
  <si>
    <t>8/2014/89</t>
  </si>
  <si>
    <t>8/2015/119</t>
  </si>
  <si>
    <t>8/2015/217</t>
  </si>
  <si>
    <t>8/2015/225</t>
  </si>
  <si>
    <t>8/2015/26</t>
  </si>
  <si>
    <t>8/2015/27</t>
  </si>
  <si>
    <t>8/2015/272</t>
  </si>
  <si>
    <t>8/2015/273</t>
  </si>
  <si>
    <t>8/2015/28</t>
  </si>
  <si>
    <t>8/2015/295</t>
  </si>
  <si>
    <t>8/2015/310</t>
  </si>
  <si>
    <t>8/2015/315</t>
  </si>
  <si>
    <t>8/2015/323</t>
  </si>
  <si>
    <t>8/2015/347</t>
  </si>
  <si>
    <t>8/2015/353</t>
  </si>
  <si>
    <t>8/2015/367</t>
  </si>
  <si>
    <t>8/2015/418</t>
  </si>
  <si>
    <t>8/2015/437</t>
  </si>
  <si>
    <t>8/2015/483</t>
  </si>
  <si>
    <t>8/2015/485</t>
  </si>
  <si>
    <t>8/2015/488</t>
  </si>
  <si>
    <t>8/2015/592</t>
  </si>
  <si>
    <t>8/2015/616</t>
  </si>
  <si>
    <t>8/2015/660</t>
  </si>
  <si>
    <t>8/2015/668</t>
  </si>
  <si>
    <t>8/2015/71</t>
  </si>
  <si>
    <t>8/2016/166</t>
  </si>
  <si>
    <t>8/2016/216</t>
  </si>
  <si>
    <t>8/2016/217</t>
  </si>
  <si>
    <t>8/2016/292</t>
  </si>
  <si>
    <t>8/2016/370</t>
  </si>
  <si>
    <t>8/2016/415</t>
  </si>
  <si>
    <t>8/2016/437</t>
  </si>
  <si>
    <t>8/2016/484</t>
  </si>
  <si>
    <t>8/2016/527</t>
  </si>
  <si>
    <t>8/2016/554</t>
  </si>
  <si>
    <t>8/2016/562</t>
  </si>
  <si>
    <t>8/2016/573</t>
  </si>
  <si>
    <t>8/2016/609</t>
  </si>
  <si>
    <t>8/2016/625</t>
  </si>
  <si>
    <t>8/2016/64</t>
  </si>
  <si>
    <t>8/2016/666</t>
  </si>
  <si>
    <t>8/2016/690</t>
  </si>
  <si>
    <t>8/2016/696</t>
  </si>
  <si>
    <t>8/2016/709</t>
  </si>
  <si>
    <t>8/2016/727</t>
  </si>
  <si>
    <t>8/2016/730</t>
  </si>
  <si>
    <t>8/2016/74</t>
  </si>
  <si>
    <t>8/2016/754</t>
  </si>
  <si>
    <t>8/2016/755</t>
  </si>
  <si>
    <t>8/2016/784</t>
  </si>
  <si>
    <t>8/2016/802</t>
  </si>
  <si>
    <t>8/2016/803</t>
  </si>
  <si>
    <t>8/2016/815</t>
  </si>
  <si>
    <t>8/2016/817</t>
  </si>
  <si>
    <t>8/2016/821</t>
  </si>
  <si>
    <t>8/2016/84</t>
  </si>
  <si>
    <t>8/2017/115</t>
  </si>
  <si>
    <t>8/2017/14</t>
  </si>
  <si>
    <t>8/2017/146</t>
  </si>
  <si>
    <t>8/2017/153</t>
  </si>
  <si>
    <t>8/2017/168</t>
  </si>
  <si>
    <t>8/2017/179</t>
  </si>
  <si>
    <t>8/2017/186</t>
  </si>
  <si>
    <t>8/2017/19</t>
  </si>
  <si>
    <t>8/2017/212</t>
  </si>
  <si>
    <t>8/2017/227</t>
  </si>
  <si>
    <t>8/2017/229</t>
  </si>
  <si>
    <t>8/2017/23</t>
  </si>
  <si>
    <t>8/2017/230</t>
  </si>
  <si>
    <t>8/2017/258</t>
  </si>
  <si>
    <t>8/2017/260</t>
  </si>
  <si>
    <t>8/2017/271</t>
  </si>
  <si>
    <t>8/2017/28</t>
  </si>
  <si>
    <t>8/2017/280</t>
  </si>
  <si>
    <t>8/2017/317</t>
  </si>
  <si>
    <t>8/2017/333</t>
  </si>
  <si>
    <t>8/2017/343</t>
  </si>
  <si>
    <t>8/2017/348</t>
  </si>
  <si>
    <t>8/2017/353</t>
  </si>
  <si>
    <t>8/2017/360</t>
  </si>
  <si>
    <t>8/2017/377</t>
  </si>
  <si>
    <t>8/2017/384</t>
  </si>
  <si>
    <t>8/2017/385</t>
  </si>
  <si>
    <t>8/2017/391</t>
  </si>
  <si>
    <t>8/2017/395</t>
  </si>
  <si>
    <t>8/2017/398</t>
  </si>
  <si>
    <t>8/2017/402</t>
  </si>
  <si>
    <t>8/2017/41</t>
  </si>
  <si>
    <t>8/2017/418</t>
  </si>
  <si>
    <t>8/2017/437</t>
  </si>
  <si>
    <t>8/2017/453</t>
  </si>
  <si>
    <t>8/2017/46</t>
  </si>
  <si>
    <t>8/2017/461</t>
  </si>
  <si>
    <t>8/2017/467</t>
  </si>
  <si>
    <t>8/2017/474</t>
  </si>
  <si>
    <t>8/2017/487</t>
  </si>
  <si>
    <t>8/2017/505</t>
  </si>
  <si>
    <t>8/2017/508</t>
  </si>
  <si>
    <t>8/2017/510</t>
  </si>
  <si>
    <t>8/2017/514</t>
  </si>
  <si>
    <t>8/2017/515</t>
  </si>
  <si>
    <t>8/2017/516</t>
  </si>
  <si>
    <t>8/2017/526</t>
  </si>
  <si>
    <t>8/2017/537</t>
  </si>
  <si>
    <t>8/2017/554</t>
  </si>
  <si>
    <t>8/2017/573</t>
  </si>
  <si>
    <t>8/2017/580</t>
  </si>
  <si>
    <t>8/2017/596</t>
  </si>
  <si>
    <t>8/2017/618</t>
  </si>
  <si>
    <t>8/2017/628</t>
  </si>
  <si>
    <t>8/2017/636</t>
  </si>
  <si>
    <t>8/2017/638</t>
  </si>
  <si>
    <t>8/2017/64</t>
  </si>
  <si>
    <t>8/2017/648</t>
  </si>
  <si>
    <t>8/2017/649</t>
  </si>
  <si>
    <t>8/2017/656</t>
  </si>
  <si>
    <t>8/2017/658</t>
  </si>
  <si>
    <t>8/2017/659</t>
  </si>
  <si>
    <t>8/2017/673</t>
  </si>
  <si>
    <t>8/2017/680</t>
  </si>
  <si>
    <t>8/2017/683</t>
  </si>
  <si>
    <t>8/2017/685</t>
  </si>
  <si>
    <t>8/2017/705</t>
  </si>
  <si>
    <t>8/2017/718</t>
  </si>
  <si>
    <t>8/2017/72</t>
  </si>
  <si>
    <t>8/2017/720</t>
  </si>
  <si>
    <t>8/2017/728</t>
  </si>
  <si>
    <t>8/2017/733</t>
  </si>
  <si>
    <t>8/2017/75</t>
  </si>
  <si>
    <t>8/2017/755</t>
  </si>
  <si>
    <t>8/2017/769</t>
  </si>
  <si>
    <t>8/2017/77</t>
  </si>
  <si>
    <t>8/2017/82</t>
  </si>
  <si>
    <t>8/2017/85</t>
  </si>
  <si>
    <t>8/2017/86</t>
  </si>
  <si>
    <t>8/2017/91</t>
  </si>
  <si>
    <t>8/2018/113</t>
  </si>
  <si>
    <t>8/2018/132</t>
  </si>
  <si>
    <t>8/2018/134</t>
  </si>
  <si>
    <t>8/2018/138</t>
  </si>
  <si>
    <t>8/2018/139</t>
  </si>
  <si>
    <t>8/2018/145</t>
  </si>
  <si>
    <t>8/2018/152</t>
  </si>
  <si>
    <t>8/2018/158</t>
  </si>
  <si>
    <t>8/2018/162</t>
  </si>
  <si>
    <t>8/2018/165</t>
  </si>
  <si>
    <t>8/2018/168</t>
  </si>
  <si>
    <t>8/2018/171</t>
  </si>
  <si>
    <t>8/2018/192</t>
  </si>
  <si>
    <t>8/2018/201</t>
  </si>
  <si>
    <t>8/2018/210</t>
  </si>
  <si>
    <t>8/2018/222</t>
  </si>
  <si>
    <t>8/2018/230</t>
  </si>
  <si>
    <t>8/2018/246</t>
  </si>
  <si>
    <t>8/2018/255</t>
  </si>
  <si>
    <t>8/2018/256</t>
  </si>
  <si>
    <t>8/2018/260</t>
  </si>
  <si>
    <t>8/2018/298</t>
  </si>
  <si>
    <t>8/2018/30</t>
  </si>
  <si>
    <t>8/2018/314</t>
  </si>
  <si>
    <t>8/2018/337</t>
  </si>
  <si>
    <t>8/2018/347</t>
  </si>
  <si>
    <t>8/2018/359</t>
  </si>
  <si>
    <t>8/2018/366</t>
  </si>
  <si>
    <t>8/2018/367</t>
  </si>
  <si>
    <t>8/2018/388</t>
  </si>
  <si>
    <t>8/2018/39</t>
  </si>
  <si>
    <t>8/2018/391</t>
  </si>
  <si>
    <t>8/2018/401</t>
  </si>
  <si>
    <t>8/2018/406</t>
  </si>
  <si>
    <t>8/2018/414</t>
  </si>
  <si>
    <t>8/2018/430</t>
  </si>
  <si>
    <t>8/2018/460</t>
  </si>
  <si>
    <t>8/2018/461</t>
  </si>
  <si>
    <t>8/2018/462</t>
  </si>
  <si>
    <t>8/2018/474</t>
  </si>
  <si>
    <t>8/2018/489</t>
  </si>
  <si>
    <t>8/2018/49</t>
  </si>
  <si>
    <t>8/2018/490</t>
  </si>
  <si>
    <t>8/2018/495</t>
  </si>
  <si>
    <t>8/2018/503</t>
  </si>
  <si>
    <t>8/2018/505</t>
  </si>
  <si>
    <t>8/2018/518</t>
  </si>
  <si>
    <t>8/2018/528</t>
  </si>
  <si>
    <t>8/2018/533</t>
  </si>
  <si>
    <t>8/2018/536</t>
  </si>
  <si>
    <t>8/2018/537</t>
  </si>
  <si>
    <t>8/2018/538</t>
  </si>
  <si>
    <t>8/2018/546</t>
  </si>
  <si>
    <t>8/2018/547</t>
  </si>
  <si>
    <t>8/2018/550</t>
  </si>
  <si>
    <t>8/2018/557</t>
  </si>
  <si>
    <t>8/2018/558</t>
  </si>
  <si>
    <t>8/2018/567</t>
  </si>
  <si>
    <t>8/2018/568</t>
  </si>
  <si>
    <t>8/2018/569</t>
  </si>
  <si>
    <t>8/2018/570</t>
  </si>
  <si>
    <t>8/2018/571</t>
  </si>
  <si>
    <t>8/2018/581</t>
  </si>
  <si>
    <t>8/2018/597</t>
  </si>
  <si>
    <t>8/2018/616</t>
  </si>
  <si>
    <t>8/2018/622</t>
  </si>
  <si>
    <t>8/2018/623</t>
  </si>
  <si>
    <t>8/2018/635</t>
  </si>
  <si>
    <t>8/2018/640</t>
  </si>
  <si>
    <t>8/2018/643</t>
  </si>
  <si>
    <t>8/2018/656</t>
  </si>
  <si>
    <t>8/2018/662</t>
  </si>
  <si>
    <t>8/2018/664</t>
  </si>
  <si>
    <t>8/2018/673</t>
  </si>
  <si>
    <t>8/2018/734</t>
  </si>
  <si>
    <t>8/2018/753</t>
  </si>
  <si>
    <t>8/2018/763</t>
  </si>
  <si>
    <t>8/2018/773</t>
  </si>
  <si>
    <t>8/2018/78</t>
  </si>
  <si>
    <t>8/2018/80</t>
  </si>
  <si>
    <t>8/2018/804</t>
  </si>
  <si>
    <t>8/2018/816</t>
  </si>
  <si>
    <t>8/2018/821</t>
  </si>
  <si>
    <t>8/2018/831</t>
  </si>
  <si>
    <t>8/2018/858</t>
  </si>
  <si>
    <t>8/2018/860</t>
  </si>
  <si>
    <t>8/2018/862</t>
  </si>
  <si>
    <t>8/2018/869</t>
  </si>
  <si>
    <t>8/2018/872</t>
  </si>
  <si>
    <t>8/2018/883</t>
  </si>
  <si>
    <t>8/2018/899</t>
  </si>
  <si>
    <t>8/2018/9</t>
  </si>
  <si>
    <t>8/2018/913</t>
  </si>
  <si>
    <t>8/2018/922</t>
  </si>
  <si>
    <t>8/2018/938</t>
  </si>
  <si>
    <t>8/2018/943</t>
  </si>
  <si>
    <t>8/2018/955</t>
  </si>
  <si>
    <t>8/2018/956</t>
  </si>
  <si>
    <t>8/2019/1</t>
  </si>
  <si>
    <t>8/2019/125</t>
  </si>
  <si>
    <t>8/2019/136</t>
  </si>
  <si>
    <t>8/2019/145</t>
  </si>
  <si>
    <t>8/2019/16</t>
  </si>
  <si>
    <t>8/2019/190</t>
  </si>
  <si>
    <t>8/2019/194</t>
  </si>
  <si>
    <t>8/2019/206</t>
  </si>
  <si>
    <t>8/2019/226</t>
  </si>
  <si>
    <t>8/2019/228</t>
  </si>
  <si>
    <t>8/2019/23</t>
  </si>
  <si>
    <t>8/2019/239</t>
  </si>
  <si>
    <t>8/2019/244</t>
  </si>
  <si>
    <t>8/2019/248</t>
  </si>
  <si>
    <t>8/2019/280</t>
  </si>
  <si>
    <t>8/2019/281</t>
  </si>
  <si>
    <t>8/2019/321</t>
  </si>
  <si>
    <t>8/2019/336</t>
  </si>
  <si>
    <t>8/2019/347</t>
  </si>
  <si>
    <t>8/2019/369</t>
  </si>
  <si>
    <t>8/2019/379</t>
  </si>
  <si>
    <t>8/2019/388</t>
  </si>
  <si>
    <t>8/2019/394</t>
  </si>
  <si>
    <t>8/2019/408</t>
  </si>
  <si>
    <t>8/2019/428</t>
  </si>
  <si>
    <t>8/2019/449</t>
  </si>
  <si>
    <t>8/2019/464</t>
  </si>
  <si>
    <t>8/2019/47</t>
  </si>
  <si>
    <t>8/2019/484</t>
  </si>
  <si>
    <t>8/2019/493</t>
  </si>
  <si>
    <t>8/2019/494</t>
  </si>
  <si>
    <t>8/2019/496</t>
  </si>
  <si>
    <t>8/2019/503</t>
  </si>
  <si>
    <t>8/2019/52</t>
  </si>
  <si>
    <t>8/2019/540</t>
  </si>
  <si>
    <t>8/2019/541</t>
  </si>
  <si>
    <t>8/2019/55</t>
  </si>
  <si>
    <t>8/2019/553</t>
  </si>
  <si>
    <t>8/2019/555</t>
  </si>
  <si>
    <t>8/2019/58</t>
  </si>
  <si>
    <t>8/2019/586</t>
  </si>
  <si>
    <t>8/2019/587</t>
  </si>
  <si>
    <t>8/2019/592</t>
  </si>
  <si>
    <t>8/2019/603</t>
  </si>
  <si>
    <t>8/2019/62</t>
  </si>
  <si>
    <t>8/2019/625</t>
  </si>
  <si>
    <t>8/2019/65</t>
  </si>
  <si>
    <t>8/2019/662</t>
  </si>
  <si>
    <t>8/2019/666</t>
  </si>
  <si>
    <t>8/2019/672</t>
  </si>
  <si>
    <t>8/2019/679</t>
  </si>
  <si>
    <t>8/2019/688</t>
  </si>
  <si>
    <t>8/2019/689</t>
  </si>
  <si>
    <t>8/2019/691</t>
  </si>
  <si>
    <t>8/2019/694</t>
  </si>
  <si>
    <t>8/2019/701</t>
  </si>
  <si>
    <t>8/2019/72</t>
  </si>
  <si>
    <t>8/2019/730</t>
  </si>
  <si>
    <t>8/2019/764</t>
  </si>
  <si>
    <t>8/2019/774</t>
  </si>
  <si>
    <t>8/2019/777</t>
  </si>
  <si>
    <t>8/2019/780</t>
  </si>
  <si>
    <t>8/2019/787</t>
  </si>
  <si>
    <t>8/2019/82</t>
  </si>
  <si>
    <t>8/2019/88</t>
  </si>
  <si>
    <t>8/2019/95</t>
  </si>
  <si>
    <t>8/2020/104</t>
  </si>
  <si>
    <t>8/2020/110</t>
  </si>
  <si>
    <t>8/2020/128</t>
  </si>
  <si>
    <t>8/2020/134</t>
  </si>
  <si>
    <t>8/2020/136</t>
  </si>
  <si>
    <t>8/2020/14</t>
  </si>
  <si>
    <t>8/2020/15</t>
  </si>
  <si>
    <t>8/2020/179</t>
  </si>
  <si>
    <t>8/2020/191</t>
  </si>
  <si>
    <t>8/2020/210</t>
  </si>
  <si>
    <t>8/2020/242</t>
  </si>
  <si>
    <t>8/2020/245</t>
  </si>
  <si>
    <t>8/2020/267</t>
  </si>
  <si>
    <t>8/2020/28</t>
  </si>
  <si>
    <t>8/2020/36</t>
  </si>
  <si>
    <t>8/2020/38</t>
  </si>
  <si>
    <t>8/2020/51</t>
  </si>
  <si>
    <t>8/2020/59</t>
  </si>
  <si>
    <t>8/2020/85</t>
  </si>
  <si>
    <t>8/2020/87</t>
  </si>
  <si>
    <t>8/2020/96</t>
  </si>
  <si>
    <t>9/2016/26</t>
  </si>
  <si>
    <t>9/2017/111</t>
  </si>
  <si>
    <t>9/2017/138</t>
  </si>
  <si>
    <t>9/2017/166</t>
  </si>
  <si>
    <t>9/2017/181</t>
  </si>
  <si>
    <t>9/2017/186</t>
  </si>
  <si>
    <t>9/2017/194</t>
  </si>
  <si>
    <t>9/2017/20</t>
  </si>
  <si>
    <t>9/2017/23</t>
  </si>
  <si>
    <t>9/2017/24</t>
  </si>
  <si>
    <t>9/2017/257</t>
  </si>
  <si>
    <t>9/2017/283</t>
  </si>
  <si>
    <t>9/2017/291</t>
  </si>
  <si>
    <t>9/2017/56</t>
  </si>
  <si>
    <t>9/2017/9</t>
  </si>
  <si>
    <t>9/2018/1</t>
  </si>
  <si>
    <t>9/2018/108</t>
  </si>
  <si>
    <t>9/2018/11</t>
  </si>
  <si>
    <t>9/2018/12</t>
  </si>
  <si>
    <t>9/2018/128</t>
  </si>
  <si>
    <t>9/2018/14</t>
  </si>
  <si>
    <t>9/2018/15</t>
  </si>
  <si>
    <t>9/2018/163</t>
  </si>
  <si>
    <t>9/2018/165</t>
  </si>
  <si>
    <t>9/2018/175</t>
  </si>
  <si>
    <t>9/2018/177</t>
  </si>
  <si>
    <t>9/2018/181</t>
  </si>
  <si>
    <t>9/2018/188</t>
  </si>
  <si>
    <t>9/2018/19</t>
  </si>
  <si>
    <t>9/2018/209</t>
  </si>
  <si>
    <t>9/2018/213</t>
  </si>
  <si>
    <t>9/2018/215</t>
  </si>
  <si>
    <t>9/2018/225</t>
  </si>
  <si>
    <t>9/2018/233</t>
  </si>
  <si>
    <t>9/2018/258</t>
  </si>
  <si>
    <t>9/2018/262</t>
  </si>
  <si>
    <t>9/2018/267</t>
  </si>
  <si>
    <t>9/2018/275</t>
  </si>
  <si>
    <t>9/2018/299</t>
  </si>
  <si>
    <t>9/2018/304</t>
  </si>
  <si>
    <t>9/2018/315</t>
  </si>
  <si>
    <t>9/2018/330</t>
  </si>
  <si>
    <t>9/2018/48</t>
  </si>
  <si>
    <t>9/2018/49</t>
  </si>
  <si>
    <t>9/2018/70</t>
  </si>
  <si>
    <t>9/2018/72</t>
  </si>
  <si>
    <t>9/2018/86</t>
  </si>
  <si>
    <t>9/2018/87</t>
  </si>
  <si>
    <t>9/2018/89</t>
  </si>
  <si>
    <t>9/2018/94</t>
  </si>
  <si>
    <t>9/2019/102</t>
  </si>
  <si>
    <t>9/2019/104</t>
  </si>
  <si>
    <t>9/2019/115</t>
  </si>
  <si>
    <t>9/2019/123</t>
  </si>
  <si>
    <t>9/2019/131</t>
  </si>
  <si>
    <t>9/2019/132</t>
  </si>
  <si>
    <t>9/2019/133</t>
  </si>
  <si>
    <t>9/2019/17</t>
  </si>
  <si>
    <t>9/2019/170</t>
  </si>
  <si>
    <t>9/2019/18</t>
  </si>
  <si>
    <t>9/2019/190</t>
  </si>
  <si>
    <t>9/2019/204</t>
  </si>
  <si>
    <t>9/2019/206</t>
  </si>
  <si>
    <t>9/2019/21</t>
  </si>
  <si>
    <t>9/2019/221</t>
  </si>
  <si>
    <t>9/2019/245</t>
  </si>
  <si>
    <t>9/2019/264</t>
  </si>
  <si>
    <t>9/2019/282</t>
  </si>
  <si>
    <t>9/2019/283</t>
  </si>
  <si>
    <t>9/2019/294</t>
  </si>
  <si>
    <t>9/2019/3</t>
  </si>
  <si>
    <t>9/2019/300</t>
  </si>
  <si>
    <t>9/2019/306</t>
  </si>
  <si>
    <t>9/2019/312</t>
  </si>
  <si>
    <t>9/2019/339</t>
  </si>
  <si>
    <t>9/2019/340</t>
  </si>
  <si>
    <t>9/2019/392</t>
  </si>
  <si>
    <t>9/2019/394</t>
  </si>
  <si>
    <t>9/2019/4</t>
  </si>
  <si>
    <t>9/2019/404</t>
  </si>
  <si>
    <t>9/2019/406</t>
  </si>
  <si>
    <t>9/2019/418</t>
  </si>
  <si>
    <t>9/2019/57</t>
  </si>
  <si>
    <t>9/2019/6</t>
  </si>
  <si>
    <t>9/2019/71</t>
  </si>
  <si>
    <t>9/2019/91</t>
  </si>
  <si>
    <t>9/2020/109</t>
  </si>
  <si>
    <t>9/2020/121</t>
  </si>
  <si>
    <t>9/2020/133</t>
  </si>
  <si>
    <t>9/2020/14</t>
  </si>
  <si>
    <t>9/2020/146</t>
  </si>
  <si>
    <t>9/2020/15</t>
  </si>
  <si>
    <t>9/2020/165</t>
  </si>
  <si>
    <t>9/2020/173</t>
  </si>
  <si>
    <t>9/2020/184</t>
  </si>
  <si>
    <t>9/2020/192</t>
  </si>
  <si>
    <t>9/2020/214</t>
  </si>
  <si>
    <t>9/2020/31</t>
  </si>
  <si>
    <t>9/2020/66</t>
  </si>
  <si>
    <t>9/2020/77</t>
  </si>
  <si>
    <t>2538690</t>
  </si>
  <si>
    <t>2472316</t>
  </si>
  <si>
    <t>2792141</t>
  </si>
  <si>
    <t>2244869</t>
  </si>
  <si>
    <t>3099918</t>
  </si>
  <si>
    <t>2303238</t>
  </si>
  <si>
    <t>2910887</t>
  </si>
  <si>
    <t>2595648</t>
  </si>
  <si>
    <t>2287466</t>
  </si>
  <si>
    <t>2712451</t>
  </si>
  <si>
    <t>2524708</t>
  </si>
  <si>
    <t>2574255</t>
  </si>
  <si>
    <t>2227126</t>
  </si>
  <si>
    <t>2327066</t>
  </si>
  <si>
    <t>2281915</t>
  </si>
  <si>
    <t>2471442</t>
  </si>
  <si>
    <t>2229131</t>
  </si>
  <si>
    <t>2323938</t>
  </si>
  <si>
    <t>2239297</t>
  </si>
  <si>
    <t>2278529</t>
  </si>
  <si>
    <t>2508390</t>
  </si>
  <si>
    <t>2935627</t>
  </si>
  <si>
    <t>2327065</t>
  </si>
  <si>
    <t>2432682</t>
  </si>
  <si>
    <t>2675648</t>
  </si>
  <si>
    <t>2605291</t>
  </si>
  <si>
    <t>2835044</t>
  </si>
  <si>
    <t>2240547</t>
  </si>
  <si>
    <t>2673591</t>
  </si>
  <si>
    <t>2618112</t>
  </si>
  <si>
    <t>2738022</t>
  </si>
  <si>
    <t>2268657</t>
  </si>
  <si>
    <t>2339298</t>
  </si>
  <si>
    <t>2540734</t>
  </si>
  <si>
    <t>2695655</t>
  </si>
  <si>
    <t>2234622</t>
  </si>
  <si>
    <t>2246534</t>
  </si>
  <si>
    <t>2246535</t>
  </si>
  <si>
    <t>2892820</t>
  </si>
  <si>
    <t>2401231</t>
  </si>
  <si>
    <t>2643445</t>
  </si>
  <si>
    <t>2461551</t>
  </si>
  <si>
    <t>2598217</t>
  </si>
  <si>
    <t>2202186</t>
  </si>
  <si>
    <t>2193847</t>
  </si>
  <si>
    <t>2918793</t>
  </si>
  <si>
    <t>2191322</t>
  </si>
  <si>
    <t>2615186</t>
  </si>
  <si>
    <t>2309307</t>
  </si>
  <si>
    <t>2242638</t>
  </si>
  <si>
    <t>2237216</t>
  </si>
  <si>
    <t>2237217</t>
  </si>
  <si>
    <t>2226250</t>
  </si>
  <si>
    <t>2516967</t>
  </si>
  <si>
    <t>2223722</t>
  </si>
  <si>
    <t>2514308</t>
  </si>
  <si>
    <t>2227919</t>
  </si>
  <si>
    <t>2449597</t>
  </si>
  <si>
    <t>2431217</t>
  </si>
  <si>
    <t>2249889</t>
  </si>
  <si>
    <t>2202188</t>
  </si>
  <si>
    <t>2229549</t>
  </si>
  <si>
    <t>2243172</t>
  </si>
  <si>
    <t>2267894</t>
  </si>
  <si>
    <t>2227924</t>
  </si>
  <si>
    <t>2196069</t>
  </si>
  <si>
    <t>2195840</t>
  </si>
  <si>
    <t>2255579</t>
  </si>
  <si>
    <t>2346720</t>
  </si>
  <si>
    <t>2319853</t>
  </si>
  <si>
    <t>2207066</t>
  </si>
  <si>
    <t>2227535</t>
  </si>
  <si>
    <t>2335499</t>
  </si>
  <si>
    <t>2426356</t>
  </si>
  <si>
    <t>2244868</t>
  </si>
  <si>
    <t>2337851</t>
  </si>
  <si>
    <t>2256248</t>
  </si>
  <si>
    <t>2621837</t>
  </si>
  <si>
    <t>2462210</t>
  </si>
  <si>
    <t>2317425</t>
  </si>
  <si>
    <t>2439061</t>
  </si>
  <si>
    <t>2297370</t>
  </si>
  <si>
    <t>2450959</t>
  </si>
  <si>
    <t>2327872</t>
  </si>
  <si>
    <t>2296031</t>
  </si>
  <si>
    <t>2297358</t>
  </si>
  <si>
    <t>2270419</t>
  </si>
  <si>
    <t>2385323</t>
  </si>
  <si>
    <t>2302714</t>
  </si>
  <si>
    <t>2488964</t>
  </si>
  <si>
    <t>2475120</t>
  </si>
  <si>
    <t>2475713</t>
  </si>
  <si>
    <t>2692019</t>
  </si>
  <si>
    <t>2325680</t>
  </si>
  <si>
    <t>2448673</t>
  </si>
  <si>
    <t>2364851</t>
  </si>
  <si>
    <t>2392995</t>
  </si>
  <si>
    <t>3028220</t>
  </si>
  <si>
    <t>2341361</t>
  </si>
  <si>
    <t>2366112</t>
  </si>
  <si>
    <t>2365299</t>
  </si>
  <si>
    <t>2330946</t>
  </si>
  <si>
    <t>2426672</t>
  </si>
  <si>
    <t>2753312</t>
  </si>
  <si>
    <t>2344740</t>
  </si>
  <si>
    <t>2371883</t>
  </si>
  <si>
    <t>2343576</t>
  </si>
  <si>
    <t>2472317</t>
  </si>
  <si>
    <t>2382097</t>
  </si>
  <si>
    <t>2947609</t>
  </si>
  <si>
    <t>2364814</t>
  </si>
  <si>
    <t>2370729</t>
  </si>
  <si>
    <t>2370724</t>
  </si>
  <si>
    <t>2382590</t>
  </si>
  <si>
    <t>2905892</t>
  </si>
  <si>
    <t>2686231</t>
  </si>
  <si>
    <t>2429047</t>
  </si>
  <si>
    <t>2459501</t>
  </si>
  <si>
    <t>2426834</t>
  </si>
  <si>
    <t>2295450</t>
  </si>
  <si>
    <t>2430933</t>
  </si>
  <si>
    <t>2448630</t>
  </si>
  <si>
    <t>2228503</t>
  </si>
  <si>
    <t>2646547</t>
  </si>
  <si>
    <t>2255567</t>
  </si>
  <si>
    <t>2228507</t>
  </si>
  <si>
    <t>2255566</t>
  </si>
  <si>
    <t>2253341</t>
  </si>
  <si>
    <t>2637828</t>
  </si>
  <si>
    <t>2430373</t>
  </si>
  <si>
    <t>2516611</t>
  </si>
  <si>
    <t>2428520</t>
  </si>
  <si>
    <t>2467641</t>
  </si>
  <si>
    <t>2466324</t>
  </si>
  <si>
    <t>2444626</t>
  </si>
  <si>
    <t>2657283</t>
  </si>
  <si>
    <t>2911722</t>
  </si>
  <si>
    <t>2432603</t>
  </si>
  <si>
    <t>2534373</t>
  </si>
  <si>
    <t>2460154</t>
  </si>
  <si>
    <t>2441983</t>
  </si>
  <si>
    <t>2462207</t>
  </si>
  <si>
    <t>2444613</t>
  </si>
  <si>
    <t>2476311</t>
  </si>
  <si>
    <t>2471031</t>
  </si>
  <si>
    <t>2466045</t>
  </si>
  <si>
    <t>3046736</t>
  </si>
  <si>
    <t>2584008</t>
  </si>
  <si>
    <t>2420151</t>
  </si>
  <si>
    <t>2471047</t>
  </si>
  <si>
    <t>2730230</t>
  </si>
  <si>
    <t>2484330</t>
  </si>
  <si>
    <t>2882893</t>
  </si>
  <si>
    <t>2513408</t>
  </si>
  <si>
    <t>2439632</t>
  </si>
  <si>
    <t>2526489</t>
  </si>
  <si>
    <t>2588824</t>
  </si>
  <si>
    <t>2516596</t>
  </si>
  <si>
    <t>2865682</t>
  </si>
  <si>
    <t>2908967</t>
  </si>
  <si>
    <t>2557222</t>
  </si>
  <si>
    <t>2615859</t>
  </si>
  <si>
    <t>2513131</t>
  </si>
  <si>
    <t>2415190</t>
  </si>
  <si>
    <t>2515831</t>
  </si>
  <si>
    <t>2515862</t>
  </si>
  <si>
    <t>2586790</t>
  </si>
  <si>
    <t>2513404</t>
  </si>
  <si>
    <t>2519243</t>
  </si>
  <si>
    <t>2515830</t>
  </si>
  <si>
    <t>2513405</t>
  </si>
  <si>
    <t>2519620</t>
  </si>
  <si>
    <t>2520686</t>
  </si>
  <si>
    <t>2515832</t>
  </si>
  <si>
    <t>2515833</t>
  </si>
  <si>
    <t>2515837</t>
  </si>
  <si>
    <t>2519288</t>
  </si>
  <si>
    <t>2515861</t>
  </si>
  <si>
    <t>2515835</t>
  </si>
  <si>
    <t>2515838</t>
  </si>
  <si>
    <t>2520685</t>
  </si>
  <si>
    <t>2943680</t>
  </si>
  <si>
    <t>2519244</t>
  </si>
  <si>
    <t>2522534</t>
  </si>
  <si>
    <t>2515839</t>
  </si>
  <si>
    <t>2527595</t>
  </si>
  <si>
    <t>2524037</t>
  </si>
  <si>
    <t>2528990</t>
  </si>
  <si>
    <t>2537474</t>
  </si>
  <si>
    <t>2729617</t>
  </si>
  <si>
    <t>2667864</t>
  </si>
  <si>
    <t>2565576</t>
  </si>
  <si>
    <t>2680673</t>
  </si>
  <si>
    <t>3038007</t>
  </si>
  <si>
    <t>2749617</t>
  </si>
  <si>
    <t>2726831</t>
  </si>
  <si>
    <t>2530927</t>
  </si>
  <si>
    <t>2574923</t>
  </si>
  <si>
    <t>2917985</t>
  </si>
  <si>
    <t>2549155</t>
  </si>
  <si>
    <t>2429322</t>
  </si>
  <si>
    <t>2557217</t>
  </si>
  <si>
    <t>2941664</t>
  </si>
  <si>
    <t>2613306</t>
  </si>
  <si>
    <t>2967049</t>
  </si>
  <si>
    <t>2566411</t>
  </si>
  <si>
    <t>2634044</t>
  </si>
  <si>
    <t>2577010</t>
  </si>
  <si>
    <t>2463868</t>
  </si>
  <si>
    <t>2814850</t>
  </si>
  <si>
    <t>2673836</t>
  </si>
  <si>
    <t>2574638</t>
  </si>
  <si>
    <t>2572489</t>
  </si>
  <si>
    <t>2739930</t>
  </si>
  <si>
    <t>2649106</t>
  </si>
  <si>
    <t>2688797</t>
  </si>
  <si>
    <t>2618712</t>
  </si>
  <si>
    <t>2745491</t>
  </si>
  <si>
    <t>2711883</t>
  </si>
  <si>
    <t>2994942</t>
  </si>
  <si>
    <t>2691995</t>
  </si>
  <si>
    <t>2657285</t>
  </si>
  <si>
    <t>2684142</t>
  </si>
  <si>
    <t>2641320</t>
  </si>
  <si>
    <t>2679939</t>
  </si>
  <si>
    <t>2684152</t>
  </si>
  <si>
    <t>2661871</t>
  </si>
  <si>
    <t>2763510</t>
  </si>
  <si>
    <t>2676623</t>
  </si>
  <si>
    <t>2671397</t>
  </si>
  <si>
    <t>2685217</t>
  </si>
  <si>
    <t>2684149</t>
  </si>
  <si>
    <t>2671390</t>
  </si>
  <si>
    <t>2671391</t>
  </si>
  <si>
    <t>2733558</t>
  </si>
  <si>
    <t>2714285</t>
  </si>
  <si>
    <t>2884118</t>
  </si>
  <si>
    <t>2855360</t>
  </si>
  <si>
    <t>2692906</t>
  </si>
  <si>
    <t>2700626</t>
  </si>
  <si>
    <t>2592228</t>
  </si>
  <si>
    <t>2826750</t>
  </si>
  <si>
    <t>2761784</t>
  </si>
  <si>
    <t>3054831</t>
  </si>
  <si>
    <t>2648511</t>
  </si>
  <si>
    <t>2788816</t>
  </si>
  <si>
    <t>2590862</t>
  </si>
  <si>
    <t>2775887</t>
  </si>
  <si>
    <t>2870151</t>
  </si>
  <si>
    <t>2987156</t>
  </si>
  <si>
    <t>2751536</t>
  </si>
  <si>
    <t>2819643</t>
  </si>
  <si>
    <t>2797327</t>
  </si>
  <si>
    <t>2907574</t>
  </si>
  <si>
    <t>2879156</t>
  </si>
  <si>
    <t>2874156</t>
  </si>
  <si>
    <t>2803536</t>
  </si>
  <si>
    <t>2799461</t>
  </si>
  <si>
    <t>2780612</t>
  </si>
  <si>
    <t>3090689</t>
  </si>
  <si>
    <t>2875540</t>
  </si>
  <si>
    <t>2674661</t>
  </si>
  <si>
    <t>2669954</t>
  </si>
  <si>
    <t>2744331</t>
  </si>
  <si>
    <t>3010997</t>
  </si>
  <si>
    <t>2853771</t>
  </si>
  <si>
    <t>2868855</t>
  </si>
  <si>
    <t>2890072</t>
  </si>
  <si>
    <t>3066515</t>
  </si>
  <si>
    <t>3065612</t>
  </si>
  <si>
    <t>2839998</t>
  </si>
  <si>
    <t>2868856</t>
  </si>
  <si>
    <t>2887439</t>
  </si>
  <si>
    <t>2867988</t>
  </si>
  <si>
    <t>2804081</t>
  </si>
  <si>
    <t>2799442</t>
  </si>
  <si>
    <t>2853785</t>
  </si>
  <si>
    <t>2881576</t>
  </si>
  <si>
    <t>2897453</t>
  </si>
  <si>
    <t>3088736</t>
  </si>
  <si>
    <t>2826765</t>
  </si>
  <si>
    <t>2824438</t>
  </si>
  <si>
    <t>2684140</t>
  </si>
  <si>
    <t>2281925</t>
  </si>
  <si>
    <t>2563723</t>
  </si>
  <si>
    <t>2301121</t>
  </si>
  <si>
    <t>2326725</t>
  </si>
  <si>
    <t>2321542</t>
  </si>
  <si>
    <t>2333692</t>
  </si>
  <si>
    <t>2207513</t>
  </si>
  <si>
    <t>2209974</t>
  </si>
  <si>
    <t>2239255</t>
  </si>
  <si>
    <t>2347164</t>
  </si>
  <si>
    <t>2392599</t>
  </si>
  <si>
    <t>2373038</t>
  </si>
  <si>
    <t>2242661</t>
  </si>
  <si>
    <t>2199300</t>
  </si>
  <si>
    <t>2380259</t>
  </si>
  <si>
    <t>2455129</t>
  </si>
  <si>
    <t>2385341</t>
  </si>
  <si>
    <t>2384653</t>
  </si>
  <si>
    <t>2474057</t>
  </si>
  <si>
    <t>2387282</t>
  </si>
  <si>
    <t>2405469</t>
  </si>
  <si>
    <t>2481980</t>
  </si>
  <si>
    <t>2637352</t>
  </si>
  <si>
    <t>2487080</t>
  </si>
  <si>
    <t>2488064</t>
  </si>
  <si>
    <t>2498989</t>
  </si>
  <si>
    <t>2495774</t>
  </si>
  <si>
    <t>2415194</t>
  </si>
  <si>
    <t>2513454</t>
  </si>
  <si>
    <t>2513455</t>
  </si>
  <si>
    <t>2519269</t>
  </si>
  <si>
    <t>2527366</t>
  </si>
  <si>
    <t>2522882</t>
  </si>
  <si>
    <t>2541110</t>
  </si>
  <si>
    <t>2533294</t>
  </si>
  <si>
    <t>2540740</t>
  </si>
  <si>
    <t>2545481</t>
  </si>
  <si>
    <t>2565641</t>
  </si>
  <si>
    <t>2565642</t>
  </si>
  <si>
    <t>2563722</t>
  </si>
  <si>
    <t>2575652</t>
  </si>
  <si>
    <t>2409968</t>
  </si>
  <si>
    <t>2414517</t>
  </si>
  <si>
    <t>2421802</t>
  </si>
  <si>
    <t>2421806</t>
  </si>
  <si>
    <t>2440705</t>
  </si>
  <si>
    <t>2439636</t>
  </si>
  <si>
    <t>2442566</t>
  </si>
  <si>
    <t>2457537</t>
  </si>
  <si>
    <t>2619362</t>
  </si>
  <si>
    <t>2896338</t>
  </si>
  <si>
    <t>2622024</t>
  </si>
  <si>
    <t>2627332</t>
  </si>
  <si>
    <t>2627372</t>
  </si>
  <si>
    <t>2630621</t>
  </si>
  <si>
    <t>2627371</t>
  </si>
  <si>
    <t>2783701</t>
  </si>
  <si>
    <t>2653911</t>
  </si>
  <si>
    <t>2613594</t>
  </si>
  <si>
    <t>2702381</t>
  </si>
  <si>
    <t>2691121</t>
  </si>
  <si>
    <t>2674567</t>
  </si>
  <si>
    <t>2577255</t>
  </si>
  <si>
    <t>2740711</t>
  </si>
  <si>
    <t>2690114</t>
  </si>
  <si>
    <t>2691098</t>
  </si>
  <si>
    <t>2708321</t>
  </si>
  <si>
    <t>2708319</t>
  </si>
  <si>
    <t>2719525</t>
  </si>
  <si>
    <t>2728049</t>
  </si>
  <si>
    <t>2724382</t>
  </si>
  <si>
    <t>2727761</t>
  </si>
  <si>
    <t>2727760</t>
  </si>
  <si>
    <t>2752984</t>
  </si>
  <si>
    <t>2763490</t>
  </si>
  <si>
    <t>2574648</t>
  </si>
  <si>
    <t>2775355</t>
  </si>
  <si>
    <t>2776692</t>
  </si>
  <si>
    <t>2777979</t>
  </si>
  <si>
    <t>2597144</t>
  </si>
  <si>
    <t>2576767</t>
  </si>
  <si>
    <t>2606608</t>
  </si>
  <si>
    <t>2615187</t>
  </si>
  <si>
    <t>2827429</t>
  </si>
  <si>
    <t>2830088</t>
  </si>
  <si>
    <t>2832399</t>
  </si>
  <si>
    <t>2848391</t>
  </si>
  <si>
    <t>2840491</t>
  </si>
  <si>
    <t>2830983</t>
  </si>
  <si>
    <t>2848901</t>
  </si>
  <si>
    <t>2855370</t>
  </si>
  <si>
    <t>2857151</t>
  </si>
  <si>
    <t>2867519</t>
  </si>
  <si>
    <t>2873784</t>
  </si>
  <si>
    <t>2790688</t>
  </si>
  <si>
    <t>2813039</t>
  </si>
  <si>
    <t>2868860</t>
  </si>
  <si>
    <t>District Open Space​</t>
  </si>
  <si>
    <t>District Community Facilities - Bushfire</t>
  </si>
  <si>
    <t>District Community Facilities - Halls</t>
  </si>
  <si>
    <t>District Community Facilities - Library</t>
  </si>
  <si>
    <t>District Roads - Urban Area</t>
  </si>
  <si>
    <t>Plan Preparation</t>
  </si>
  <si>
    <t>Locals Roads - North Rothbury</t>
  </si>
  <si>
    <t>District Roads - Rural</t>
  </si>
  <si>
    <t>4/09/2020 &amp; 27/08/2020</t>
  </si>
  <si>
    <t>2910964 &amp; 2905910</t>
  </si>
  <si>
    <t>Unformed Roads - Greta</t>
  </si>
  <si>
    <t>Local Roads - Urban</t>
  </si>
  <si>
    <t>26/10/2017 &amp; 1/11/2017</t>
  </si>
  <si>
    <t>2337842 &amp; 2340108</t>
  </si>
  <si>
    <t>Local Drainage - Abermain</t>
  </si>
  <si>
    <t>Local Roads - Abermain</t>
  </si>
  <si>
    <t>Studies Flood Abermain Sth</t>
  </si>
  <si>
    <t>Local Roads - Vineyard Gr</t>
  </si>
  <si>
    <t>Res cont drainage - Branxton</t>
  </si>
  <si>
    <t xml:space="preserve">Local Roads - Mulbring South </t>
  </si>
  <si>
    <t>Local Roads - Illalong</t>
  </si>
  <si>
    <t>Local Roads - Kearsley</t>
  </si>
  <si>
    <t>01/04/019</t>
  </si>
  <si>
    <t>Stages/phases</t>
  </si>
  <si>
    <t>1A</t>
  </si>
  <si>
    <t>1B1</t>
  </si>
  <si>
    <t>1B2</t>
  </si>
  <si>
    <t>1C</t>
  </si>
  <si>
    <t>1D</t>
  </si>
  <si>
    <t>1B</t>
  </si>
  <si>
    <t>2b</t>
  </si>
  <si>
    <t>3a</t>
  </si>
  <si>
    <t>3b</t>
  </si>
  <si>
    <t>4a</t>
  </si>
  <si>
    <t>4b</t>
  </si>
  <si>
    <t>5a</t>
  </si>
  <si>
    <t>5b</t>
  </si>
  <si>
    <t>7a</t>
  </si>
  <si>
    <t>7b</t>
  </si>
  <si>
    <t>8a</t>
  </si>
  <si>
    <t>8b</t>
  </si>
  <si>
    <t>2a</t>
  </si>
  <si>
    <t>2c</t>
  </si>
  <si>
    <t>Averys Lane - south connection to subdivision</t>
  </si>
  <si>
    <t>Upgrade Main Rd and Heddon St</t>
  </si>
  <si>
    <t>Heddon St - Main Rd to Clift St</t>
  </si>
  <si>
    <t>Averys Lane - north connection to subdivision</t>
  </si>
  <si>
    <t>Averys Lane - Clift St to subdivision</t>
  </si>
  <si>
    <t>refer to DA 8/2013/649</t>
  </si>
  <si>
    <t>Stage/Phase</t>
  </si>
  <si>
    <t>8/2018/837</t>
  </si>
  <si>
    <t>8/2017/459</t>
  </si>
  <si>
    <t>8/2017/460</t>
  </si>
  <si>
    <t>Suburb</t>
  </si>
  <si>
    <t>CESSNOCK</t>
  </si>
  <si>
    <t xml:space="preserve">9 Shiraz Grove </t>
  </si>
  <si>
    <t xml:space="preserve">23 Phillips Lane </t>
  </si>
  <si>
    <t>NULKABA</t>
  </si>
  <si>
    <t>BELLBIRD</t>
  </si>
  <si>
    <t xml:space="preserve">18 Valley View Place </t>
  </si>
  <si>
    <t xml:space="preserve">Ruby Street </t>
  </si>
  <si>
    <t xml:space="preserve">Tennant Street </t>
  </si>
  <si>
    <t xml:space="preserve">5-15 Edgeworth Street </t>
  </si>
  <si>
    <t xml:space="preserve">8 Kerlew Street </t>
  </si>
  <si>
    <t>POKOLBIN</t>
  </si>
  <si>
    <t xml:space="preserve">Casuarina Drive </t>
  </si>
  <si>
    <t>HEDDON GRETA</t>
  </si>
  <si>
    <t>EAST BRANXTON</t>
  </si>
  <si>
    <t>KURRI KURRI</t>
  </si>
  <si>
    <t>PELAW MAIN</t>
  </si>
  <si>
    <t>NORTH ROTHBURY</t>
  </si>
  <si>
    <t xml:space="preserve">127 Avery's Lane </t>
  </si>
  <si>
    <t xml:space="preserve">15 Wyndham Street </t>
  </si>
  <si>
    <t>GRETA</t>
  </si>
  <si>
    <t>NEATH</t>
  </si>
  <si>
    <t>CLIFTLEIGH</t>
  </si>
  <si>
    <t>ELLALONG</t>
  </si>
  <si>
    <t xml:space="preserve">105 Balgownie Circuit </t>
  </si>
  <si>
    <t xml:space="preserve">1/101 Balgownie Circuit </t>
  </si>
  <si>
    <t xml:space="preserve">26 Madeline Street </t>
  </si>
  <si>
    <t xml:space="preserve">37 Coronation Street </t>
  </si>
  <si>
    <t xml:space="preserve">1/16 Cowry Street </t>
  </si>
  <si>
    <t>BUCHANAN</t>
  </si>
  <si>
    <t>WESTON</t>
  </si>
  <si>
    <t>ABERMAIN</t>
  </si>
  <si>
    <t>PAXTON</t>
  </si>
  <si>
    <t>MULBRING</t>
  </si>
  <si>
    <t>ABERDARE</t>
  </si>
  <si>
    <t xml:space="preserve">6 Bangalay Street </t>
  </si>
  <si>
    <t xml:space="preserve">42 Forbes Crescent </t>
  </si>
  <si>
    <t xml:space="preserve">95 Averys Lane </t>
  </si>
  <si>
    <t xml:space="preserve">2 Carroll Avenue </t>
  </si>
  <si>
    <t xml:space="preserve">103 Balgownie Circuit </t>
  </si>
  <si>
    <t xml:space="preserve">12 Dornoch Avenue </t>
  </si>
  <si>
    <t xml:space="preserve">59 Northumberland </t>
  </si>
  <si>
    <t>31 Augusta Close</t>
  </si>
  <si>
    <t xml:space="preserve">75 Kendall Street </t>
  </si>
  <si>
    <t xml:space="preserve">24 Brooker Drive </t>
  </si>
  <si>
    <t>332 Averys Lane</t>
  </si>
  <si>
    <t xml:space="preserve">Averys Lane </t>
  </si>
  <si>
    <t xml:space="preserve">1/15 Blacksmith Street </t>
  </si>
  <si>
    <t xml:space="preserve">186 Truro Street </t>
  </si>
  <si>
    <t xml:space="preserve">7 Bangalay Street </t>
  </si>
  <si>
    <t xml:space="preserve">4 Corymbia Circuit </t>
  </si>
  <si>
    <t xml:space="preserve">1/17 Blacksmith Street </t>
  </si>
  <si>
    <t>46 Averys Lane</t>
  </si>
  <si>
    <t xml:space="preserve">29 Augusta Close </t>
  </si>
  <si>
    <t xml:space="preserve">9A High Street </t>
  </si>
  <si>
    <t xml:space="preserve">83 High Street </t>
  </si>
  <si>
    <t xml:space="preserve">34 Government Road </t>
  </si>
  <si>
    <t xml:space="preserve">11 Wallsend Street </t>
  </si>
  <si>
    <t xml:space="preserve">1/5 Lord Lane </t>
  </si>
  <si>
    <t xml:space="preserve">5 Booth Street </t>
  </si>
  <si>
    <t xml:space="preserve">27 Abbotsford Street </t>
  </si>
  <si>
    <t xml:space="preserve">69 Deakin Street </t>
  </si>
  <si>
    <t xml:space="preserve">28 Aberdare Road </t>
  </si>
  <si>
    <t xml:space="preserve">1 St Andrews Close </t>
  </si>
  <si>
    <t xml:space="preserve">103 Church Street </t>
  </si>
  <si>
    <t xml:space="preserve">29 Brooker Drive </t>
  </si>
  <si>
    <t xml:space="preserve">44 Averys Lane </t>
  </si>
  <si>
    <t xml:space="preserve">5 Bangalay Street </t>
  </si>
  <si>
    <t xml:space="preserve">82 William Street </t>
  </si>
  <si>
    <t xml:space="preserve">85 Balgownie Circuit </t>
  </si>
  <si>
    <t>31 Woodlands Drive</t>
  </si>
  <si>
    <t xml:space="preserve">182 Hopetoun Street </t>
  </si>
  <si>
    <t xml:space="preserve">1 Corymbia Circuit </t>
  </si>
  <si>
    <t xml:space="preserve">153 Aberdare Street </t>
  </si>
  <si>
    <t>14 Dinton Street Greta</t>
  </si>
  <si>
    <t xml:space="preserve">11 Stonebark Court </t>
  </si>
  <si>
    <t xml:space="preserve">20 Wermol Street </t>
  </si>
  <si>
    <t xml:space="preserve">223 Maitland Road </t>
  </si>
  <si>
    <t xml:space="preserve">49 Seventh Street </t>
  </si>
  <si>
    <t xml:space="preserve">1/19 Blacksmith Street </t>
  </si>
  <si>
    <t xml:space="preserve"> ROTHBURY</t>
  </si>
  <si>
    <t xml:space="preserve">1406 Wine Country Drive </t>
  </si>
  <si>
    <t>52 Gordon Avenue</t>
  </si>
  <si>
    <t xml:space="preserve">9 Church Street </t>
  </si>
  <si>
    <t>48 Rawson Street</t>
  </si>
  <si>
    <t xml:space="preserve">23 Abbotsford Street </t>
  </si>
  <si>
    <t xml:space="preserve">33 Occident Street </t>
  </si>
  <si>
    <t xml:space="preserve">62 William Street </t>
  </si>
  <si>
    <t xml:space="preserve">80 William Street </t>
  </si>
  <si>
    <t>Principal Dwelling and Attached Secondary Dwelling</t>
  </si>
  <si>
    <t xml:space="preserve">1/42 Dianella Crescent </t>
  </si>
  <si>
    <t>Principal Dwelling with Attached Garage and Detached Secondary</t>
  </si>
  <si>
    <t>11 Church Street</t>
  </si>
  <si>
    <t>57 Barton Street</t>
  </si>
  <si>
    <t>Detached Secondary Dwelling</t>
  </si>
  <si>
    <t xml:space="preserve">79 Elvin Circuit </t>
  </si>
  <si>
    <t>MILLFIELD</t>
  </si>
  <si>
    <t>Attached Principal and Secondary Dwellings</t>
  </si>
  <si>
    <t>12 Broome Street</t>
  </si>
  <si>
    <t>22 First Street</t>
  </si>
  <si>
    <t>498 Aberdare Road</t>
  </si>
  <si>
    <t>1/116 Balgownie Circuit</t>
  </si>
  <si>
    <t xml:space="preserve">Subdivision of Land creating Two (2) Lots </t>
  </si>
  <si>
    <t>65 Water Street</t>
  </si>
  <si>
    <t>1/11 Balangara Way</t>
  </si>
  <si>
    <t xml:space="preserve">1/35 Undercliff Street </t>
  </si>
  <si>
    <t>Attached Principal and Secondary Dwellings &amp; Associated Retaining Walls</t>
  </si>
  <si>
    <t>1/45 Moorebank Road</t>
  </si>
  <si>
    <t>197 Maitland Road</t>
  </si>
  <si>
    <t>Rural Workers Dwelling</t>
  </si>
  <si>
    <t>80 Pokolbin Mountains Road</t>
  </si>
  <si>
    <t xml:space="preserve">1/33 Ridgeview Drive </t>
  </si>
  <si>
    <t>Principal Dwelling &amp; Attached Secondary Dwelling</t>
  </si>
  <si>
    <t>1/11 Nairn Avenue</t>
  </si>
  <si>
    <t>108 Balgownie Circuit</t>
  </si>
  <si>
    <t>Secondary Dwelling</t>
  </si>
  <si>
    <t>7 Rugby Street</t>
  </si>
  <si>
    <t>One (1) into Two (2) Lot Torrens Title Subdivision</t>
  </si>
  <si>
    <t>109 New England Highway</t>
  </si>
  <si>
    <t>Attached Principal &amp; Secondary Dwellings</t>
  </si>
  <si>
    <t>1/13 Nairn Avenue</t>
  </si>
  <si>
    <t>40 Northcote Street</t>
  </si>
  <si>
    <t>32 Peachy Avenue</t>
  </si>
  <si>
    <t>17 Dinton Street</t>
  </si>
  <si>
    <t>Attached Principal &amp; Secondary Dwellings &amp; Attached Garages</t>
  </si>
  <si>
    <t>2 Kent Street</t>
  </si>
  <si>
    <t>Attached Principal Dwelling and Secondary Dwelling with Attached Garage</t>
  </si>
  <si>
    <t xml:space="preserve">1/23 Dianella Crescent </t>
  </si>
  <si>
    <t>Single Storey Dwelling &amp; Attached Secondary Dwelling</t>
  </si>
  <si>
    <t>Subdivision (Rural) 18 Lots</t>
  </si>
  <si>
    <t>Torrens Title Subdivision One (1) Lot into Fifteen (15) Lots &amp; Civil Works</t>
  </si>
  <si>
    <t>Torrens Title subdivision to be carried out in stages to create five hundred and seventy five (575) residential lots; two commercial super lots; two drainage lots; one public reserve; one local park; three residue lots; and ancillary works comprising the removal of vegetation, landscaping, bulk earthworks, benching and retaining walls, dewatering of existing farm dams and stock water points, construction of new roads and stormwater detention basins, and installation of associated servicing infrastructure</t>
  </si>
  <si>
    <t>Two (2) Lot Torrens Title Subdivision followed by a 21 Lot Community Title Subdivision within a Proposed Lot including Associated Road Construction, Utility Services, Landscaping &amp; Associated Earthworks</t>
  </si>
  <si>
    <t>Averys Rise Estate Stage 9 Subdivision creating 41 Residential Lots</t>
  </si>
  <si>
    <t>Two Lot Subdivision</t>
  </si>
  <si>
    <t>Two (2) Lot Torrens Title Subdivision</t>
  </si>
  <si>
    <t>One (1) Into Two (2) Lot Torrens Title Subdivision</t>
  </si>
  <si>
    <t>Attached Dual Occupancy &amp; One (1) into Two (2) Lot Subdivision</t>
  </si>
  <si>
    <t>Attached Dual Occupancy and One (1) Lot into Two (2) Lots Subdivision</t>
  </si>
  <si>
    <t>Secondary Dwelling with Attached Garage &amp; Detached Garage</t>
  </si>
  <si>
    <t>Attached Dual Occupancy &amp; Subdivision of One (1) Lot into Two (2) Lots</t>
  </si>
  <si>
    <t>Attached Dual Occupancy and One into Two Lot Torrens Title Subdivision</t>
  </si>
  <si>
    <t>Subdivision of One (1) Lot Into Four (4) Lots</t>
  </si>
  <si>
    <t>Attached Principal &amp; Secondary Dwellings &amp; Associated Retaining Walls</t>
  </si>
  <si>
    <t>Secondary Dwelling &amp; Detached Shed</t>
  </si>
  <si>
    <t>Two (2) Manufactured Homes to create Primary and Secondary Dwellings</t>
  </si>
  <si>
    <t>Two (2) Lot Subdivision</t>
  </si>
  <si>
    <t>Two (2) into Three (3) Lot Torrens Title Subdivision</t>
  </si>
  <si>
    <t>Detached Principal &amp; Secondary Dwellings</t>
  </si>
  <si>
    <t>Single Storey Principal Dwelling with Attached Secondary Dwelling</t>
  </si>
  <si>
    <t>Single Storey Dwelling with Attached Secondary Dwelling</t>
  </si>
  <si>
    <t>Convert Existing Storage Shed to a Secondary Dwelling</t>
  </si>
  <si>
    <t>One (1) Lot into Two (2) Lot Torrens Title Subdivision</t>
  </si>
  <si>
    <t>Convert Existing Garage to Secondary Dwelling</t>
  </si>
  <si>
    <t>Principal Dwelling &amp; Secondary Dwelling with Associated Garages</t>
  </si>
  <si>
    <t>Subdivision of One (1) Lot Into Three (3) Lots</t>
  </si>
  <si>
    <t>Dwelling with Attached Garage and Detached Secondary Dwelling</t>
  </si>
  <si>
    <t>Principal Dwelling and Detached Secondary Dwelling</t>
  </si>
  <si>
    <t>Proposed Torrens Title Subdivision of One (1) Lot into Two (2) Lots</t>
  </si>
  <si>
    <t>Demolition of Two (2) Existing Poultry Sheds, Construct Six (6) New Poultry Sheds, Fill Three (3) Dams, Expand One (1) Dam &amp; Landscaping</t>
  </si>
  <si>
    <t xml:space="preserve">925 Old Maitland Road </t>
  </si>
  <si>
    <t>BISHOPS BRIDGE</t>
  </si>
  <si>
    <t>Extension to Existing Storage Shed &amp; Construction of Two (2) New Storage Sheds associated with Wine Bottling Plant</t>
  </si>
  <si>
    <t xml:space="preserve">312 Mount View Road </t>
  </si>
  <si>
    <t>MOUNT VIEW</t>
  </si>
  <si>
    <t xml:space="preserve">Boundary Adjustment &amp; Child Care Facility (104 Children) &amp; Drainage Easement </t>
  </si>
  <si>
    <t>Station Street</t>
  </si>
  <si>
    <t>BRANXTON</t>
  </si>
  <si>
    <t>Alterations and additions to an existing dwelling to establish an 84 place centre-based child care facility</t>
  </si>
  <si>
    <t>1764 Wine Country Drive</t>
  </si>
  <si>
    <t>Alterations &amp; Additions to Existing Hotel (Relocation of Existing Gaming Lounge &amp; Changes to Rear of Entry)</t>
  </si>
  <si>
    <t>136 Wollombi Road</t>
  </si>
  <si>
    <t>Service Station (24/7), Advertising Signage &amp; Landscaping</t>
  </si>
  <si>
    <t>47-49 Northcote Street</t>
  </si>
  <si>
    <t>Construct Telecommunications Facility including 30 metre high Mono Pole</t>
  </si>
  <si>
    <t>19 Wine Country Drive</t>
  </si>
  <si>
    <t>Construction of a 5MW Solar Farm and Associated Infrastructure</t>
  </si>
  <si>
    <t xml:space="preserve">66 Wills Hill Road </t>
  </si>
  <si>
    <t>LOVEDALE</t>
  </si>
  <si>
    <t>Extensions &amp; Alterations to Existing Registered Club Building</t>
  </si>
  <si>
    <t xml:space="preserve">27 McDonald Avenue </t>
  </si>
  <si>
    <t>Development carried out in Three (3) Phases:- 1 - Continued use of the Two (2) Shops; 2 - Relocation of Existing Dwelling within Existing Lot and 3 - Boundary Adjustment</t>
  </si>
  <si>
    <t xml:space="preserve">119 McDonalds Road </t>
  </si>
  <si>
    <t>Construct New Mixed Use Commercial and Retail Centre</t>
  </si>
  <si>
    <t xml:space="preserve">59 Maitland Street </t>
  </si>
  <si>
    <t>Alterations &amp; Extension to Butcher Shop; Construction of an Office Building; Construction of a Take Away Food &amp; Drink Premises; the Construction of Associated Car Park, Access &amp; Landscaping</t>
  </si>
  <si>
    <t>47 Maitland Street</t>
  </si>
  <si>
    <t>Solar Power Generating Works 97.5kW Solar Farm</t>
  </si>
  <si>
    <t>336 Oakey Creek Road</t>
  </si>
  <si>
    <t>Telecommunication Facility including Installation of a 30 metre Concrete Monopole, Antennas, Equipment &amp; Equipment Shelter</t>
  </si>
  <si>
    <t>Demolition of Small Existing Commercial Premises and Construction of Two (2) Commercial Premises</t>
  </si>
  <si>
    <t>Butchery 100 High Street</t>
  </si>
  <si>
    <t>Construction of New Aircraft Hanger</t>
  </si>
  <si>
    <t>Wine Interpretive Centre 455 Wine Country Drive</t>
  </si>
  <si>
    <t>Alterations &amp; Additions to Existing Retail Centre to create New Building for purpose of Specialised Retail Premise</t>
  </si>
  <si>
    <t xml:space="preserve">10 Darwin Street </t>
  </si>
  <si>
    <t>CESSSNOCK</t>
  </si>
  <si>
    <t>Removal of Seven (7)  Demountable Classroom Buildings and Construction of Six (6) Permanent Classrooms (in Three (3) Buildings) and associated Amenities and Landscaping</t>
  </si>
  <si>
    <t>28-44 Station Street</t>
  </si>
  <si>
    <t>Construction of Hardstand for Parking &amp; Storage ancillary to Weston Aluminium</t>
  </si>
  <si>
    <t>135 Mitchell Avenue</t>
  </si>
  <si>
    <t>Construct New Service Station and Convenience Shop to Operate Between 5am - Midnight, Including Demolition of Existing Buildings and Consolidation of Three (3) Lots into One (1)</t>
  </si>
  <si>
    <t>133 Cessnock Road</t>
  </si>
  <si>
    <t>Alterations and Additions to Existing Airport Involving the Construction of an Aircraft Hanger</t>
  </si>
  <si>
    <t>Alterations and Additions to an Existing Airport Involving the Construction of an Aircraft Hangar</t>
  </si>
  <si>
    <t>Proposed Construction Of Eight (8) Water Reservoirs And Associated Works</t>
  </si>
  <si>
    <t xml:space="preserve">57 Washery Road </t>
  </si>
  <si>
    <t>Extension to an existing general industry (Aluminium Extrusion Plant)</t>
  </si>
  <si>
    <t>Cessnock Road</t>
  </si>
  <si>
    <t>Shed Alterations &amp; Extensions to Existing Inert Waste Management  Facility incorporating Fencing and Minor Works</t>
  </si>
  <si>
    <t>8 Styles Street</t>
  </si>
  <si>
    <t>47 Wermol Street</t>
  </si>
  <si>
    <t>Construct New Commercial Complex for Retail and Commercial Uses  including Associated Car Parking and Facilities</t>
  </si>
  <si>
    <t>1 Cellar Door Way</t>
  </si>
  <si>
    <t>Construction of a farm building</t>
  </si>
  <si>
    <t>1686 Broke Road</t>
  </si>
  <si>
    <t>Alterations and Additions Comprising of Two (2) Amenities Buildings</t>
  </si>
  <si>
    <t>1476 Wine Country Drive</t>
  </si>
  <si>
    <t>ROTHBURY</t>
  </si>
  <si>
    <t>Redevelopment of an Existing Service Station - Involving Demolition of Existing Structures and Construction of a New Service Station</t>
  </si>
  <si>
    <t>20 Allandale Street</t>
  </si>
  <si>
    <t>KEARSLEY</t>
  </si>
  <si>
    <t>Telecommunications Facility consisting of 35m Monopole with associated Antennae’s and Equipment Housing at Ground Level</t>
  </si>
  <si>
    <t>25 Main Road</t>
  </si>
  <si>
    <t>Construct shed to be used for agricultural purposes</t>
  </si>
  <si>
    <t>99 Lovedale Road</t>
  </si>
  <si>
    <t>Extensions to Existing Waste Facility Consisting of the Construction of Ancillary Office, Canteen, Metal Sorting Shed, Storage Area, Weighbridge and Associated Parking</t>
  </si>
  <si>
    <t>129 Mitchell Avenue</t>
  </si>
  <si>
    <t xml:space="preserve">1 Garland Road </t>
  </si>
  <si>
    <t xml:space="preserve">14 Barrett Avenue </t>
  </si>
  <si>
    <t xml:space="preserve">5 Garland Road </t>
  </si>
  <si>
    <t>32 Talleyrand Circuit</t>
  </si>
  <si>
    <t>Principal Dwelling with Attached Garage &amp; Detached Secondary Dwelling</t>
  </si>
  <si>
    <t xml:space="preserve">24 Birmingham Circuit </t>
  </si>
  <si>
    <t>One (1) Into Two (2) Subdivision</t>
  </si>
  <si>
    <t xml:space="preserve">24 Rawson Street </t>
  </si>
  <si>
    <t>93 Lodge Road</t>
  </si>
  <si>
    <t>60 William Street</t>
  </si>
  <si>
    <t xml:space="preserve"> PAXTON</t>
  </si>
  <si>
    <t>123 Melbourne Street</t>
  </si>
  <si>
    <t>2 Curry Street</t>
  </si>
  <si>
    <t>Phase 1 - One (1) into Two (2) Lot Torrens Title Subdivision
Phase 2 - Installation of a Manufactured Home on New Proposed Lot 1 Dwelling</t>
  </si>
  <si>
    <t>5 Church Street</t>
  </si>
  <si>
    <t xml:space="preserve">6 Pittman Street </t>
  </si>
  <si>
    <t>13 Armidale Street</t>
  </si>
  <si>
    <t>12 Guy Close</t>
  </si>
  <si>
    <t>21 Railway Street</t>
  </si>
  <si>
    <t>21 Blacksmith Street</t>
  </si>
  <si>
    <t>15 Guy Close</t>
  </si>
  <si>
    <t>319 Deaseys Road</t>
  </si>
  <si>
    <t>2 Irwin Close</t>
  </si>
  <si>
    <t xml:space="preserve">16 Guy Close </t>
  </si>
  <si>
    <t>Attached Principal &amp; Secondary Dwelling</t>
  </si>
  <si>
    <t xml:space="preserve">15 Garland Road </t>
  </si>
  <si>
    <t>32 Stonebark Court</t>
  </si>
  <si>
    <t xml:space="preserve">82 Talleyrand Circuit </t>
  </si>
  <si>
    <t>1E Prince Street</t>
  </si>
  <si>
    <t>2 Bennett Street</t>
  </si>
  <si>
    <t>6 Shalimah Street</t>
  </si>
  <si>
    <t>92 Talleyrand Circuit</t>
  </si>
  <si>
    <t xml:space="preserve">1B Prince Street </t>
  </si>
  <si>
    <t>628 Mount View Road</t>
  </si>
  <si>
    <t>72 William Street</t>
  </si>
  <si>
    <t>42 Bowden Street</t>
  </si>
  <si>
    <t>1/3 Dinton Street</t>
  </si>
  <si>
    <t xml:space="preserve"> GRETA</t>
  </si>
  <si>
    <t>New Secondary Dwelling</t>
  </si>
  <si>
    <t>77 Congewai Street</t>
  </si>
  <si>
    <t>1/79 Balgownie Circuit</t>
  </si>
  <si>
    <t>Dwelling and Secondary Dwelling</t>
  </si>
  <si>
    <t>1 Foster Street</t>
  </si>
  <si>
    <t xml:space="preserve">6 Brooker Drive </t>
  </si>
  <si>
    <t>19 Brooker Drive</t>
  </si>
  <si>
    <t>91 Rawson Street</t>
  </si>
  <si>
    <t>Principal &amp; Secondary Dwellings</t>
  </si>
  <si>
    <t>1/15 Horne Close</t>
  </si>
  <si>
    <t>8 Seventh Street</t>
  </si>
  <si>
    <t>Proposed Primary and Secondary Dwelling</t>
  </si>
  <si>
    <t>84 Talleyrand Circuit</t>
  </si>
  <si>
    <t>Dwelling and Attached Secondary Dwelling</t>
  </si>
  <si>
    <t>1/94 Avery's Lane</t>
  </si>
  <si>
    <t>72 Melbourne Street</t>
  </si>
  <si>
    <t>8 Aberdare Street</t>
  </si>
  <si>
    <t>40 Eighth Street</t>
  </si>
  <si>
    <t>1 Francis Street</t>
  </si>
  <si>
    <t>3 Brooker Drive</t>
  </si>
  <si>
    <t>46 Peachy Avenue</t>
  </si>
  <si>
    <t>42 George Street</t>
  </si>
  <si>
    <t>9 Dinton Street</t>
  </si>
  <si>
    <t>20 Tamworth Street</t>
  </si>
  <si>
    <t>55 Hebburn Street</t>
  </si>
  <si>
    <t xml:space="preserve">Dwelling, Secondary Dwelling &amp; Retaining Wall </t>
  </si>
  <si>
    <t xml:space="preserve">73 Talleyrand Circuit </t>
  </si>
  <si>
    <t>17 Burril Street</t>
  </si>
  <si>
    <t>294 Wollombi Road</t>
  </si>
  <si>
    <t>BELLBIRD HEIGHTS</t>
  </si>
  <si>
    <t>Single Storey Attached Dual Occupancy</t>
  </si>
  <si>
    <t>30 Augusta Close</t>
  </si>
  <si>
    <t xml:space="preserve">36 Peachy Avenue </t>
  </si>
  <si>
    <t>31 Tamworth Street</t>
  </si>
  <si>
    <t xml:space="preserve">86 Talleyrand Circuit </t>
  </si>
  <si>
    <t>38 Lightfoot Street</t>
  </si>
  <si>
    <t>Dwelling, Secondary Dwelling &amp; Garage</t>
  </si>
  <si>
    <t>16 Amos Road</t>
  </si>
  <si>
    <t>20 Amos Road</t>
  </si>
  <si>
    <t>Dwelling &amp; Secondary Dwelling</t>
  </si>
  <si>
    <t>16 Bolton Road</t>
  </si>
  <si>
    <t xml:space="preserve">Dwelling with Attached Secondary Dwelling </t>
  </si>
  <si>
    <t>24 Stonebark Court</t>
  </si>
  <si>
    <t>14 Harrow Circuit</t>
  </si>
  <si>
    <t xml:space="preserve">5 Cornish Street </t>
  </si>
  <si>
    <t xml:space="preserve">20 Stonebark Court </t>
  </si>
  <si>
    <t>Primary Dwelling, Secondary Dwelling and Retaining Walls</t>
  </si>
  <si>
    <t>217 Mathieson Street</t>
  </si>
  <si>
    <t>217A Mathieson Street</t>
  </si>
  <si>
    <t>Proposed Secondary Dwelling</t>
  </si>
  <si>
    <t>24 Cessnock Road</t>
  </si>
  <si>
    <t>Dual Occupancy</t>
  </si>
  <si>
    <t>105 Talleyrand Circuit</t>
  </si>
  <si>
    <t>10 Guy Close</t>
  </si>
  <si>
    <t>Secondary Dwelling &amp; Carport</t>
  </si>
  <si>
    <t>4 Stonebark Court</t>
  </si>
  <si>
    <t xml:space="preserve">22 Harrow Circuit </t>
  </si>
  <si>
    <t xml:space="preserve">3 Amos Road </t>
  </si>
  <si>
    <t>52 Birmingham Circuit</t>
  </si>
  <si>
    <t>Secondary Dwelling &amp; Alfresco</t>
  </si>
  <si>
    <t xml:space="preserve">99 Avery's Lane </t>
  </si>
  <si>
    <t>13 Bolton Road</t>
  </si>
  <si>
    <t>12 Bolton Road</t>
  </si>
  <si>
    <t>7 Bolton Road</t>
  </si>
  <si>
    <t>8 Corbett Road</t>
  </si>
  <si>
    <t>21 Booth Street</t>
  </si>
  <si>
    <t>11 Jamieson Drive</t>
  </si>
  <si>
    <t>25 Third Street</t>
  </si>
  <si>
    <t>3 Corbett Road</t>
  </si>
  <si>
    <t xml:space="preserve">11 Amos Road </t>
  </si>
  <si>
    <t>7 Amos Road</t>
  </si>
  <si>
    <t>119 Talleyrand Circuit</t>
  </si>
  <si>
    <t>Dual Occupancy &amp; Retaining Wall</t>
  </si>
  <si>
    <t xml:space="preserve">42 Avery's Lane </t>
  </si>
  <si>
    <t xml:space="preserve">113 Talleyrand Circuit </t>
  </si>
  <si>
    <t>127 Hopetoun Street</t>
  </si>
  <si>
    <t>Construct Rail Infrastructure New Rollingstock Condition Monitoring Facility</t>
  </si>
  <si>
    <t>Railway Street</t>
  </si>
  <si>
    <t>Alterations &amp; Additions to Existing Animal Boarding or Training Establishment (Zoo) - Giraffe Holding &amp; Display Area and Car Parking</t>
  </si>
  <si>
    <t>Demolition of Existing Buildings followed by the Construction of a New Commercial Building for the Purpose of Specialised Retail and Associated Access to be Constructed through Adjoining Car Park.</t>
  </si>
  <si>
    <t>22 North Avenue</t>
  </si>
  <si>
    <t>Alterations &amp; Additions to an Existing Child Care Facility</t>
  </si>
  <si>
    <t>Resource Recovery Facility</t>
  </si>
  <si>
    <t>John Renshaw Drive</t>
  </si>
  <si>
    <t>BUTTAI</t>
  </si>
  <si>
    <t>Alterations and Additions to Existing Building and Change of Use to Medical Centre</t>
  </si>
  <si>
    <t>85 Main Road</t>
  </si>
  <si>
    <t>Construct Five (5) Storey Development Comprising Café/Restaurant on Ground Floor &amp; Five Residential Units Above</t>
  </si>
  <si>
    <t xml:space="preserve">164-166 Vincent Street </t>
  </si>
  <si>
    <t>Demolition of a Portion of Existing Seniors Housing Facility and the Construction of New Lobby, Cafe, Allied Health, Gym and Reception, Associated Landscaping and Civil Works</t>
  </si>
  <si>
    <t>30A West Avenue</t>
  </si>
  <si>
    <t>Construct New Hardware Store, Associated Parking &amp; Access</t>
  </si>
  <si>
    <t>281 Vincent Street</t>
  </si>
  <si>
    <t>Use Of Manufactured Dwelling as a Rural Workers Dwelling Ancillary to Extensive Agricultural Use (Cattle) Of The Land</t>
  </si>
  <si>
    <t xml:space="preserve">718 Leggetts Drive </t>
  </si>
  <si>
    <t>Water Storage Tanks, Pump House, Brigade Hardstanding &amp; Boosters to support Fire Service Upgrade including Excavation &amp; Levelling of Site</t>
  </si>
  <si>
    <t>Alterations &amp; Additions to Animal Boarding and Breeding  - Construct Shelter over Existing Training Arena</t>
  </si>
  <si>
    <t>814 Buchanan Road</t>
  </si>
  <si>
    <t>Boundary Adjustment &amp; Greenkeepers Shed with Amenities, Truck Wash Bay, Parking &amp; Bin Storage Area</t>
  </si>
  <si>
    <t>430 Wine Country Drive</t>
  </si>
  <si>
    <t>Phased Development comprising the following:- Phase 1 - Construction of a Three (3)  Bedroom Tourist Accommodation Unit, Art Studio, Signage, Shed &amp; Use of Existing Retaining Wall, Slab &amp; Four (4) Shipping Containers
Phase 2 - Construction of Four (4) x One (1) Bedroom Tourist Accommodation Units</t>
  </si>
  <si>
    <t xml:space="preserve">2269 Wollombi Road </t>
  </si>
  <si>
    <t>SWEETMANS CREEK</t>
  </si>
  <si>
    <t>Construction of Two Storage Sheds over Two Stages</t>
  </si>
  <si>
    <t xml:space="preserve">2457 Broke Road </t>
  </si>
  <si>
    <t>Addition of a Covered Storage Area to an Existing Hardware Store</t>
  </si>
  <si>
    <t>Aircraft Hanger</t>
  </si>
  <si>
    <t>455 Wine Country Drive</t>
  </si>
  <si>
    <t>Construction of a Water Play Facility adjacent to Existing Pool being ancillary to an Existing Hotel &amp; Tourist Accommodation Development</t>
  </si>
  <si>
    <t>Construction of 4.9MW Solar Farm</t>
  </si>
  <si>
    <t>Farm Building</t>
  </si>
  <si>
    <t>749 De Beyers Road</t>
  </si>
  <si>
    <t>Construct Two (2) Aircraft Hangers</t>
  </si>
  <si>
    <t>Construction of Shed</t>
  </si>
  <si>
    <t xml:space="preserve">26 Lodge Road </t>
  </si>
  <si>
    <t>Two (2) Storey Mixed Commercial Development comprising of a Recreation Facility (Indoor), 24/7 Gymnasium, Retail Premises, Food &amp; Drink Premises, Carparking, Drainage Infrastructure, Landscaping &amp; Signage</t>
  </si>
  <si>
    <t xml:space="preserve">5 Winepress Road </t>
  </si>
  <si>
    <t>Change of use Glass Blowing Studio to Part Cellar Door and Alterations &amp; Additions to Existing Café/Restaurant</t>
  </si>
  <si>
    <t>540 Wilderness Road</t>
  </si>
  <si>
    <t>Construction of Farm Building/Shed</t>
  </si>
  <si>
    <t>552 Mount View Road</t>
  </si>
  <si>
    <t>Alterations &amp; Additions to Existing Café/Restaurant Outdoor Seating (Deck) &amp; Commercial Kitchen</t>
  </si>
  <si>
    <t xml:space="preserve">534 Oakey Creek Road </t>
  </si>
  <si>
    <t>2347 Broke Road</t>
  </si>
  <si>
    <t>Alterations &amp; Additions to Cellar Door</t>
  </si>
  <si>
    <t>Occupation of Two Industrial Units for the Purpose of an Indoor Recreational Facility (Gymnasium)</t>
  </si>
  <si>
    <t>63-73 Northcote Street Kurri Kurri</t>
  </si>
  <si>
    <t>Two (2) Additional Tourist Accommodation Units</t>
  </si>
  <si>
    <t>60 Mitchells Road</t>
  </si>
  <si>
    <t>Two Storey Addition to House Amenities Offices and Warehouse Space</t>
  </si>
  <si>
    <t>15 Marrowbone Road</t>
  </si>
  <si>
    <t>Alterations &amp; Additions to Existing Airport involving the Construction  of an Aircraft Hangar, Associated Offices &amp; Works</t>
  </si>
  <si>
    <t>Alterations &amp; Additions to Existing Dwelling, Swimming Pool &amp; Construction of Two (2) Bed &amp; Breakfast Accommodation Cabins</t>
  </si>
  <si>
    <t xml:space="preserve">112 Milsons Arm Road </t>
  </si>
  <si>
    <t>WOLLOMBI</t>
  </si>
  <si>
    <t xml:space="preserve">Change of Use of a Registered Club to a Medical Centre, Retail Premise (Pharmacy) and Food and Drink Premise (Cafe); including Phased Internal Alterations &amp; Additions, Car Park Repairs, Facade Upgrades, Awning Extension, Landscaping and Signage.
</t>
  </si>
  <si>
    <t>203 Lang Street</t>
  </si>
  <si>
    <t>Alterations and Additions to Existing Bowling Club</t>
  </si>
  <si>
    <t>3 Tarro Street</t>
  </si>
  <si>
    <t>STANFORD MERTHYR</t>
  </si>
  <si>
    <t>Electricity Generating Works comprising Installation &amp; Operation (10 Years) of a Shared Community Battery Energy Storage System</t>
  </si>
  <si>
    <t xml:space="preserve">123 Main Road </t>
  </si>
  <si>
    <t xml:space="preserve">66 Millfield Road </t>
  </si>
  <si>
    <t>Alterations and Additions to an Existing Cellar Door Premises and Ancillary Sheds</t>
  </si>
  <si>
    <t xml:space="preserve">525 Marrowbone Road </t>
  </si>
  <si>
    <t>Transmission Tower</t>
  </si>
  <si>
    <t xml:space="preserve">321 Tuckers Lane </t>
  </si>
  <si>
    <t>Commercial Office Building - New</t>
  </si>
  <si>
    <t>South Avenue</t>
  </si>
  <si>
    <t>Nine (9) Units for Light Industrial or Warehousing Use</t>
  </si>
  <si>
    <t xml:space="preserve">63-73 Northcote Street </t>
  </si>
  <si>
    <t>Two (2) Units for Light Industrial Use</t>
  </si>
  <si>
    <t>99 Northcote Street</t>
  </si>
  <si>
    <t>Proposal</t>
  </si>
  <si>
    <t>Address</t>
  </si>
  <si>
    <t>Consent Authority</t>
  </si>
  <si>
    <t>Cessnock City Council</t>
  </si>
  <si>
    <t>23 Phillips Lane</t>
  </si>
  <si>
    <t>12 O'Connors Road</t>
  </si>
  <si>
    <t>18 Valley View Place</t>
  </si>
  <si>
    <t>5 Branxton Street</t>
  </si>
  <si>
    <t>24 Lot Residential Subdivision</t>
  </si>
  <si>
    <t>Phased Subdivision Resulting in Six (6) Lots. Phase 1: One (1) Lot into Four (4) Lots. Phase 2: One (1) Lot into Three (3) Lots.</t>
  </si>
  <si>
    <t>16 O'Connors Road</t>
  </si>
  <si>
    <t>8A Kerlew Street</t>
  </si>
  <si>
    <t>Manufactured Home</t>
  </si>
  <si>
    <t>5 Kent Street</t>
  </si>
  <si>
    <t>into Four (4) Lots. Phase 2: One (1) Lot into Three (3) Lots.</t>
  </si>
  <si>
    <t xml:space="preserve">9 O'Connors Road </t>
  </si>
  <si>
    <t>3 Perris Street</t>
  </si>
  <si>
    <t>Subdivision of One (1) Lot into Six (6) Lots</t>
  </si>
  <si>
    <t>27 Occident Street</t>
  </si>
  <si>
    <t>Manufactured Home &amp; Attached Carport</t>
  </si>
  <si>
    <t>10 Fletcher Street</t>
  </si>
  <si>
    <t>9A O'Connors Road</t>
  </si>
  <si>
    <t>Subdivision Comprising Staged Development of 110 Lots - Stage 1a (37 Lots), Stage 1b (29 Lots) &amp; Stage 1c (40 Lots), Three (3) Residue Lots &amp; One (1) Conservation Lot &amp; New Roads</t>
  </si>
  <si>
    <t>77 Avery's Lane</t>
  </si>
  <si>
    <t>Phased Subdivision to provide 170 Residential Lots and Two (2) Drainage Reserves - Phase 1: 32 Lots, Phase 2: 27 Lots, Phase 3: 24 Lots, Phase 4: 36 Lots, Phase 5: 31 Lots and Phase 6: 20 Lots</t>
  </si>
  <si>
    <t xml:space="preserve">242 Avery's Lane </t>
  </si>
  <si>
    <t xml:space="preserve">Phased Development – 411 Lots, Local Playground and Two (2) Drainage Reserves </t>
  </si>
  <si>
    <t xml:space="preserve">Demolition of Existing Dwelling, Subdivision (34 Lots) and Ancillary Roadworks </t>
  </si>
  <si>
    <t xml:space="preserve">14 Avery's Lane </t>
  </si>
  <si>
    <t>Demolition of Existing Dwelling, Phased Subdivision: Phase 1: 44 Lots, Phase 2: 22 Lots</t>
  </si>
  <si>
    <t>6A Avery's Lane</t>
  </si>
  <si>
    <t>Demolition of Dwelling House, Swimming Pool and Shed, Dam Removal and Thirty Two (32) Lot Subdivision with New Road (cul-de-sac head) and Drainage Works</t>
  </si>
  <si>
    <t>New Detached Dual Occupancy &amp; Torrens Title Subdivision of One (1) Lot into (2) Lots</t>
  </si>
  <si>
    <t>11 Balgownie Circuit</t>
  </si>
  <si>
    <t>Construct Detached Dual Occupancy &amp; Associated Filling</t>
  </si>
  <si>
    <t>Avery's Lane</t>
  </si>
  <si>
    <t>Attached Dual Occupancy &amp; Retaining Walls and Associated Site Works</t>
  </si>
  <si>
    <t>14 Gullane Close</t>
  </si>
  <si>
    <t>Single Storey Principal Dwelling and Secondary with Attached Garage &amp; Retaining Walls Dwelling</t>
  </si>
  <si>
    <t>1/10 Dornoch Avenue</t>
  </si>
  <si>
    <t>Single Storey Attached Principal and Secondary Dwellings with Attached Garages and Retaining Wall</t>
  </si>
  <si>
    <t>1/11 Troon Avenue</t>
  </si>
  <si>
    <t>Single Storey Principal Dwelling and Secondary Dwelling with Attached Garage and Retaining Walls</t>
  </si>
  <si>
    <t>1/11 Dornock Avenue</t>
  </si>
  <si>
    <t>1/97 Avery's Lane</t>
  </si>
  <si>
    <t>BLACK HILL</t>
  </si>
  <si>
    <t>Residential Subdivision to create 76 Residential Lots in Five (5) Phases, Including New Roads, Drainage &amp; Landscaping on Lot 1 DP 196997 No. 6 Tennant Street Bellbird &amp; Lot 261 DP 524058 Tennant Street Bellbird</t>
  </si>
  <si>
    <t>6 Tennant Street</t>
  </si>
  <si>
    <t>Three (3) Lots into Sixty-two (62) Lot in Three (3) Stages</t>
  </si>
  <si>
    <t>Ruby Street</t>
  </si>
  <si>
    <t>Phased Torrens Title Subdivision Creating 154 Residential Lots, 1 Residue Lot &amp; Ancillary Works</t>
  </si>
  <si>
    <t>Construction of Single Storey Dwelling &amp; Attached Secondary Dwelling</t>
  </si>
  <si>
    <t>4 Talegalla Street</t>
  </si>
  <si>
    <t>Single storey dwelling and attached garage, secondary dwelling and attached garage and retaining walls</t>
  </si>
  <si>
    <t>1/5 Burril Street</t>
  </si>
  <si>
    <t>Single Storey Dwelling with Attached Garage &amp; Attached Secondary Dwelling &amp; Associated Retaining Walls</t>
  </si>
  <si>
    <t>1/19 Balangara Way</t>
  </si>
  <si>
    <t>Dual Occupancy - Attached - New</t>
  </si>
  <si>
    <t>Private Certifier</t>
  </si>
  <si>
    <t>1/16 Tennant Street</t>
  </si>
  <si>
    <t>27 Balangara Way</t>
  </si>
  <si>
    <t>Single Storey Dwelling with Attached Secondary Dwelling &amp; Retaining Wall</t>
  </si>
  <si>
    <t>1/9 Burril Street</t>
  </si>
  <si>
    <t>Change of Use of Part of Building from Tasting to Refreshment Room</t>
  </si>
  <si>
    <t xml:space="preserve">16 Pokolbin Mountains Road </t>
  </si>
  <si>
    <t>Demolition of Existing Structures &amp; Construction of a Hotel,  Commercial/Retail Development &amp; Associated Carparking</t>
  </si>
  <si>
    <t>453 Wine Country Drive</t>
  </si>
  <si>
    <t xml:space="preserve">Cessnock City Council </t>
  </si>
  <si>
    <t>New Dwelling &amp; Machinery Shed &amp; Nine (9) Tourist Cabins</t>
  </si>
  <si>
    <t>724 Lovedale Road</t>
  </si>
  <si>
    <t>KEINBAH</t>
  </si>
  <si>
    <t>Four (4) Tourist Accommodation Units and Swimming Pool</t>
  </si>
  <si>
    <t>112 Tuckers Lane</t>
  </si>
  <si>
    <t>Tourist Accommodation Comprising Two (2) Units</t>
  </si>
  <si>
    <t>209 Narone Creek Road</t>
  </si>
  <si>
    <t>Cellar Door Facility &amp; Winery, Associated Internal Access Road &amp; Clearing of Native Vegetation</t>
  </si>
  <si>
    <t>12 McDonalds Road</t>
  </si>
  <si>
    <t>Construction of a Tourist Accommodation Unit Attached to an Existing Restaurant/Café</t>
  </si>
  <si>
    <t xml:space="preserve">2480 Wollombi Road </t>
  </si>
  <si>
    <t>Change of Use Comprising (a) Refreshment Room to  Art Gallery &amp; (b) Winery to Refreshment Room and Cellar Door</t>
  </si>
  <si>
    <t>12 Wilderness Road</t>
  </si>
  <si>
    <t>Change of Use of an Existing Dwelling to a Secondary Dwelling</t>
  </si>
  <si>
    <t>5 Ridley Street</t>
  </si>
  <si>
    <t>Construct New Buildings &amp; Associated Works for the purpose of Three (3) Tourist Accommodation Units, Cellar Door Premises, a Winery, a Cafe &amp; a Gallery</t>
  </si>
  <si>
    <t>444 Wilderness Road</t>
  </si>
  <si>
    <t>Construct &amp; Operate Commercial Tourist Facility containing Three (3) Food Outlets, Office Area, Cellar Door &amp; Amenities</t>
  </si>
  <si>
    <t xml:space="preserve">1686 Broke Road </t>
  </si>
  <si>
    <t>Change of Use involving the Conversion of an Attached Dual Occupancy into Tourist &amp; Visitor Accommodation</t>
  </si>
  <si>
    <t>101 Maurice Road</t>
  </si>
  <si>
    <t>Tourist and visitor accommodation (comprising of five units)</t>
  </si>
  <si>
    <t>281 Ekerts Road</t>
  </si>
  <si>
    <t>Tourist &amp; Visitor Accommodation comprising of two (2) accommodation buildings</t>
  </si>
  <si>
    <t>427 Pokolbin Mountains Road</t>
  </si>
  <si>
    <t>Cellar Door - Additions to Winery</t>
  </si>
  <si>
    <t>477 Lovedale Road</t>
  </si>
  <si>
    <t>Primitive Camping Ground</t>
  </si>
  <si>
    <t xml:space="preserve">111 Mount View Road </t>
  </si>
  <si>
    <t>Change of Use to Tourist Accommodation</t>
  </si>
  <si>
    <t xml:space="preserve">284 Majors Lane </t>
  </si>
  <si>
    <t>Tourist Accommodation Buildings</t>
  </si>
  <si>
    <t>63 Yallambie Road</t>
  </si>
  <si>
    <t>LAGUNA</t>
  </si>
  <si>
    <t>Tourist &amp; Visitor Accommodation Including Tennis Court, Swimming Pool &amp; Outdoor Entertainment Area</t>
  </si>
  <si>
    <t>356 Tuckers Lane</t>
  </si>
  <si>
    <t>Tourist &amp; Visitor Accommodation comprising One (1) Tourist Accommodation Building comprising Fifteen (15) Cabins &amp; an Ancillary Office, Parking &amp; a New Access Road</t>
  </si>
  <si>
    <t>30 Wills Hill Road</t>
  </si>
  <si>
    <t>Bed &amp; Breakfast Accommodation</t>
  </si>
  <si>
    <t xml:space="preserve">4 Bennett Street </t>
  </si>
  <si>
    <t>Extensions and Refurbishment of Harrigan's Irish Pub</t>
  </si>
  <si>
    <t>2090 Broke Road</t>
  </si>
  <si>
    <t xml:space="preserve">Temporary Cellar Door Premises, Cellar Door Premises and Commercial Vineyards </t>
  </si>
  <si>
    <t>515 McDonalds Road</t>
  </si>
  <si>
    <t>Change of Use to Tourist and Visitor Accommodation</t>
  </si>
  <si>
    <t>534 Oakey Creek Road</t>
  </si>
  <si>
    <t>Change of Use of Dwelling House to Tourist Accommodation Building comprising Two (2) Tourist Accommodation Units, Use of part of Horse Dressage Arena Building for Farm Stay Accommodation and Change of Use of Part of the Stables Building to Farm Stay Accommodation</t>
  </si>
  <si>
    <t>283 Wilderness Road</t>
  </si>
  <si>
    <t>Three (3) Tourist Accommodation Units</t>
  </si>
  <si>
    <t>282 Wilderness Road</t>
  </si>
  <si>
    <t>Alterations and Additions to Existing Cellar Door</t>
  </si>
  <si>
    <t xml:space="preserve">1595 Broke Road </t>
  </si>
  <si>
    <t>247 Wine Country Drive</t>
  </si>
  <si>
    <t xml:space="preserve">Reconfiguration of Existing Restaurant &amp; Cellar Door &amp; Amendment to Hours of Operation </t>
  </si>
  <si>
    <t xml:space="preserve">576 De Beyers Road </t>
  </si>
  <si>
    <t>Crowne Plaza: Alterations &amp; Additions and Swimming Pool</t>
  </si>
  <si>
    <t>Retail Premises - Alterations &amp; Additions to Cafe</t>
  </si>
  <si>
    <t>Agricultural Produce Industry (Dairy) and Cafe with Ancillary Shop</t>
  </si>
  <si>
    <t xml:space="preserve">25 Lodge Road </t>
  </si>
  <si>
    <t>Phased Development -  Tourist Accommodation and Commercial Premises</t>
  </si>
  <si>
    <t>696 McDonalds Road</t>
  </si>
  <si>
    <t>Cellar Door Premises and Cafe</t>
  </si>
  <si>
    <t>174 Marrowbone Road</t>
  </si>
  <si>
    <t>270 Palmers Lane</t>
  </si>
  <si>
    <t>Tourist and Visitor Accommodation &amp; Signage</t>
  </si>
  <si>
    <t>85 Marrowbone Road</t>
  </si>
  <si>
    <t>Establish and Use Land for the Purpose of a Primitive Camping Ground in Association with Existing Showground</t>
  </si>
  <si>
    <t>For the Use of a Marquee for up to 26 Days per Calendar Year</t>
  </si>
  <si>
    <t>39 Lovedale Road</t>
  </si>
  <si>
    <t>Use of Existing Shed as a Function Centre,  Additions with Carpark and  Driveway</t>
  </si>
  <si>
    <t xml:space="preserve">3174 Great North Road </t>
  </si>
  <si>
    <t>Alterations and Additions to Existing Winery</t>
  </si>
  <si>
    <t>427 McDonalds Road</t>
  </si>
  <si>
    <t>Change of Use – Bed and Breakfast Accommodation</t>
  </si>
  <si>
    <t>38 Third Avenue</t>
  </si>
  <si>
    <t>Alterations and Additions to Existing Motel</t>
  </si>
  <si>
    <t>163-167 Vincent Street</t>
  </si>
  <si>
    <t>Construct New Tourist Accommodation</t>
  </si>
  <si>
    <t>De Beyers Road</t>
  </si>
  <si>
    <t>Masterplan concept approval and Stage 1  Works comprising: Four (4) Lot  Subdivision, Construction of Food and Drink Premises (Restaurant, Pub, Cafe, Small Bar), Commercial Premises (2 x Shops), Health Services Facility (Medical Centre), Tourist and Visitor Accommodation (40 units), Ancillary Commercial Premises (Sales Office) and Strata Subdivision of Stage 1.</t>
  </si>
  <si>
    <t>1 Claret Ash Drive</t>
  </si>
  <si>
    <t>Construction of Eight Tourist Accommodation Units with Associated Construction of Eight Tourist Accommodation Units with Associated</t>
  </si>
  <si>
    <t>593 Mount View Road</t>
  </si>
  <si>
    <t>Tourist and Visitor Accommodation and Shed</t>
  </si>
  <si>
    <t>345 Talga Road</t>
  </si>
  <si>
    <t>2342 Broke Road</t>
  </si>
  <si>
    <t>Alterations to Existing Premises Hardstand, Extensions to Cellar Door Facility, VIP Lounge Building and Deck, Carpark, New Signage including Four (4) Flag Poles and small concrete slab and driveway (to existing shed at rear of dwelling house)</t>
  </si>
  <si>
    <t>4 Londons Road</t>
  </si>
  <si>
    <t>Information &amp; Education Facility (Art Gallery) &amp; Car Park</t>
  </si>
  <si>
    <t>621 McDonalds Road</t>
  </si>
  <si>
    <t>Construction of fifteen (15) Tourist and Visitor Accommodation units</t>
  </si>
  <si>
    <t>496 Talga Road</t>
  </si>
  <si>
    <t>Neighbourhood Shop</t>
  </si>
  <si>
    <t>737 Lovedale Road</t>
  </si>
  <si>
    <t>98 Maitland Road</t>
  </si>
  <si>
    <t>Erection of Rural Dwelling &amp; Three (3) Permanent Tents to be Tourist Accommodation with Phased Construction used for</t>
  </si>
  <si>
    <t>48 Maurice Road</t>
  </si>
  <si>
    <t>Additions Comprising Cafe</t>
  </si>
  <si>
    <t>842 Lovedale Road</t>
  </si>
  <si>
    <t>ALLANDALE</t>
  </si>
  <si>
    <t>409 Palmers Lane</t>
  </si>
  <si>
    <t>Use of Existing Marquee for Function Centre with Associated Landscaping &amp; Car Parking</t>
  </si>
  <si>
    <t>2457 Broke Road</t>
  </si>
  <si>
    <t>Tourist &amp; Visitor Accommodation - Alterations &amp; Additions</t>
  </si>
  <si>
    <t>342 Deaseys Road</t>
  </si>
  <si>
    <t>Construct &amp; Operate New Function Centre</t>
  </si>
  <si>
    <t>2674 Paynes Crossing Road</t>
  </si>
  <si>
    <t>Tourist Accommodation Units (60), Restaurant (and ancillary bar), Tourist Accommodation Units (60), Restaurant (and ancillary bar), Function Centre, Car Parking &amp; Associated Works</t>
  </si>
  <si>
    <t>97 Palmers Lane</t>
  </si>
  <si>
    <t>Function Centre &amp; Wine Tasting Facility</t>
  </si>
  <si>
    <t>Change of Use to Serviced Apartment</t>
  </si>
  <si>
    <t>39 Church Street</t>
  </si>
  <si>
    <t>Construction of New Function Centre (Chapel), Installation of Solar Panels, Alterations &amp; Deck Extensions to Existing Cellar Door/Restaurant, New Amenities Block &amp; Associated Landscaping &amp; Car Parking</t>
  </si>
  <si>
    <t>Construct New Attached Dual Occupancy</t>
  </si>
  <si>
    <t>1/126A Aberdare Street</t>
  </si>
  <si>
    <t>Construction of Food &amp; Drink Premises (Huntlee Tavern)</t>
  </si>
  <si>
    <t>1843 Wine Country Drive</t>
  </si>
  <si>
    <t>Accommodation (72 Units) Including Function Centre and Ancillary Works</t>
  </si>
  <si>
    <t>Palmers Lane</t>
  </si>
  <si>
    <t>Commercial Premises - Additions to Existing Restaurant &amp; Day Spa</t>
  </si>
  <si>
    <t>266 De Beyers Road</t>
  </si>
  <si>
    <t>Construct New Tourist Accommodation (Eight (8) Units) with Ancillary Managers Residence, Pool, Car Parking &amp; Landscaping</t>
  </si>
  <si>
    <t>Marrowbone Road</t>
  </si>
  <si>
    <t>Two (2) Cellar Doors, One (1) Agricultural Produce Industry and Alterations to the Operational Conditions of Existing Restaurant</t>
  </si>
  <si>
    <t>2198 Broke Road</t>
  </si>
  <si>
    <t>Alterations &amp; Additions to Existing Dwelling and Change of Use to Bed &amp; Breakfast Accommodation</t>
  </si>
  <si>
    <t>Alterations &amp; Additions to Existing Restaurant</t>
  </si>
  <si>
    <t>Construction of Five (5) Tourist &amp; Visitor Accommodation Units &amp; Associated Site Office</t>
  </si>
  <si>
    <t>Demolition of Existing Winery &amp; Shed and Construction of a New Winery including a Cellar Door, Two (2) Function Centres, One (1) Tourist Accommodation Unit, Two (2) Entry Signs, Ancillary Structures &amp; Parking</t>
  </si>
  <si>
    <t>502 Mount View Road</t>
  </si>
  <si>
    <t>· Phase 1 – Consolidation of Three (3) Lots and Construction of Two (2) Tourist Accommodation Buildings Phase 2 – Construction of Two (2) Tourist Accommodation Buildings · Phase 3 – Construction of One (1) Tourist Accommodation Building</t>
  </si>
  <si>
    <t>72 Littlewood Road</t>
  </si>
  <si>
    <t>Change of Use to Tourist Accommodation (Serviced Apartment)</t>
  </si>
  <si>
    <t>153 Eglinford Lane</t>
  </si>
  <si>
    <t>CONGEWAI</t>
  </si>
  <si>
    <t>Agricultural Produce Industry (Cheese Factory) with Ancillary Retail Premises</t>
  </si>
  <si>
    <t>Construct Integrated Development consisting of Six (6) Cellar Bakery, Brewery, Cafe, Butchery with Shop, Vineyards &amp; Associated Landscaping, Parking &amp; Access Works followed by Two (2) Lot Subdivision</t>
  </si>
  <si>
    <t>587 De Beyers Road</t>
  </si>
  <si>
    <t>Tourist &amp; Visitor Accommodation (Three (3) Glamping Tents)</t>
  </si>
  <si>
    <t>Change of Use (comprising Alterations &amp; Additions) of an Existing Shed to a Cellar Door &amp; Ancillary Wine Storage Area &amp; the Use of an Unauthorised Structure as a Dwelling</t>
  </si>
  <si>
    <t>Installation of 20 Tourist &amp; Visitor Accommodation Units and Construction of Associated Vehicle Access &amp; Carparking</t>
  </si>
  <si>
    <t>1693 Broke Road</t>
  </si>
  <si>
    <t>Outdoor Extension of Existing Cafe &amp; Associated Shade Structure</t>
  </si>
  <si>
    <t>701 Lovedale Road</t>
  </si>
  <si>
    <t>Alterations and Additions to Existing Building Including Associated Car Parking to Create a Medical Centre - Operating between 8am - 6pm Mondays to Fridays and 8am - 4pm Saturdays</t>
  </si>
  <si>
    <t>10 Dalwood Road</t>
  </si>
  <si>
    <t>Construction of a New Restaurant (attached to the existing Winery and Cellar Door) and a New Front Entrance Gate</t>
  </si>
  <si>
    <t>327 O'Connors Road</t>
  </si>
  <si>
    <t>307 Wilderness Road</t>
  </si>
  <si>
    <t>Alterations &amp; Additions to Existing Dwelling, Construction of Carport &amp; Conversion of an Existing Shed to Studio (Ancillary Building to Dwelling) for Use as a Bed &amp; Breakfast</t>
  </si>
  <si>
    <t>54 Jacaranda Grove</t>
  </si>
  <si>
    <t>ELRINGTON</t>
  </si>
  <si>
    <t>One Tourist Accommodation Unit in a Proposed Lot</t>
  </si>
  <si>
    <t>394 Pokolbin Mountains Road</t>
  </si>
  <si>
    <t>Change of Use to Convert Existing Dual Occupancy to Tourist  Accommodation Building &amp; a Dwelling House</t>
  </si>
  <si>
    <t>230 Narone Creek Road</t>
  </si>
  <si>
    <t>New Dwelling to Create a Dual Occupancy and One (1) Lot Into Two (2)  Lot Torrens Title Subdivision</t>
  </si>
  <si>
    <t xml:space="preserve">136 Cessnock Road </t>
  </si>
  <si>
    <t>New Detached Dual Occupancy followed by Two (2) Lot Torrens Title Subdivision</t>
  </si>
  <si>
    <t>10 Turnberry Avenue</t>
  </si>
  <si>
    <t>Change of Use to Tourist Accommodation &amp; Signage</t>
  </si>
  <si>
    <t>328 De Beyers Road</t>
  </si>
  <si>
    <t>Staged Approval Masterplan for Staged Development Involving the Subdivision for 223 Lots over 6 Stages and Approval for Stage 1 for the Creation of 40 Lots</t>
  </si>
  <si>
    <t xml:space="preserve">1721 Mount View Road </t>
  </si>
  <si>
    <t>Phase One - Two (2) Lot Torrens Title Subdivision; Phase Two - Attached Dual Occupancy; Phase Three - Torrens Title Subdivision of Dual Occupancy</t>
  </si>
  <si>
    <t>2 Hopetoun Street</t>
  </si>
  <si>
    <t xml:space="preserve">Proposed Operation of &amp; Extension to Existing Hardrock Quarry </t>
  </si>
  <si>
    <t xml:space="preserve">Consent Authority </t>
  </si>
  <si>
    <t>1534 Wine Country Drive</t>
  </si>
  <si>
    <t>Demolition of Two (2) Dwellings and Construction of Eight (8) Units</t>
  </si>
  <si>
    <t xml:space="preserve">70 Maitland Street </t>
  </si>
  <si>
    <t>Five (5) Lot Subdivision and Single Storey Dwelling</t>
  </si>
  <si>
    <t>85 Tuckers Lane</t>
  </si>
  <si>
    <t>99 Wollong Road</t>
  </si>
  <si>
    <t>QUORROBOLONG</t>
  </si>
  <si>
    <t>Six (6) Lot Subdivision</t>
  </si>
  <si>
    <t>Three (3) Lot Subdivision</t>
  </si>
  <si>
    <t xml:space="preserve">14 Queen Street </t>
  </si>
  <si>
    <t>4 Government Circuit</t>
  </si>
  <si>
    <t>53 Kalingo Street</t>
  </si>
  <si>
    <t>Thirty Nine (39) Lot Residential Subdivision</t>
  </si>
  <si>
    <t>Multi Dwelling Development comprising Five (5) Single Storey &amp; Three (3) Two-Storey Units</t>
  </si>
  <si>
    <t>96A Deakin Street</t>
  </si>
  <si>
    <t>Resubdivision of Three (3) Rural Lots into Ten (10) Lot Rural Subdivision</t>
  </si>
  <si>
    <t>RICHMOND VALE</t>
  </si>
  <si>
    <t>Staged Development comprising a Fifty-Nine (59) Lot Residential Subdivision in Four (4) Stages</t>
  </si>
  <si>
    <t xml:space="preserve">New England Highway </t>
  </si>
  <si>
    <t>Multi Dwelling Housing incorporating an Existing Dwelling &amp; Construction of Two (2) Attached Dwellings</t>
  </si>
  <si>
    <t>132 Aberdare Road</t>
  </si>
  <si>
    <t>Ten (10) Residential Units</t>
  </si>
  <si>
    <t>14 Gillies Street</t>
  </si>
  <si>
    <t>Subdivision creating One (1) Additional Lot (Two (2) into Three (3) Lots</t>
  </si>
  <si>
    <t>42 Francis Street</t>
  </si>
  <si>
    <t>Detached Dual Occupancy</t>
  </si>
  <si>
    <t>50-52 Nelson Street</t>
  </si>
  <si>
    <t>SEPP (Affordable Rental Housing) 2009- Secondary Dwelling &amp; Relocation Garage/Carport</t>
  </si>
  <si>
    <t>269 Wollombi Road</t>
  </si>
  <si>
    <t>Residential Subdivision - One (1) Lot into Two (2) Lots</t>
  </si>
  <si>
    <t>32 Comfort Avenue</t>
  </si>
  <si>
    <t>Construction of a Detached Dual Occupancy</t>
  </si>
  <si>
    <t>11 Convent Close</t>
  </si>
  <si>
    <t>95 Harle Street</t>
  </si>
  <si>
    <t>Demolition of Existing Building &amp; Construction of Six (6) Residential Units</t>
  </si>
  <si>
    <t>34 North Avenue</t>
  </si>
  <si>
    <t>Two (2) Lot Subdivision &amp; Attached Dual Occupancy</t>
  </si>
  <si>
    <t xml:space="preserve"> 1 Northcote Street</t>
  </si>
  <si>
    <t>Demolition of Existing Structures &amp; Construction of Multi Dwelling Housing comprising of Five (5) Single Storey Dwellings</t>
  </si>
  <si>
    <t>10 Chidgey Street</t>
  </si>
  <si>
    <t>Subdivision of Four (4) Lots into Six (6) Lots</t>
  </si>
  <si>
    <t>24 Booth Street</t>
  </si>
  <si>
    <t>11 Sale Street</t>
  </si>
  <si>
    <t>29 Whitburn Street</t>
  </si>
  <si>
    <t>Construction of a Detached Dual Occupancy involving the Phased Development of Each Dwelling</t>
  </si>
  <si>
    <t>284 Majors Lane</t>
  </si>
  <si>
    <t>KEINBAR</t>
  </si>
  <si>
    <t>Installation of Secondary Dwelling</t>
  </si>
  <si>
    <t>50 Hall Street</t>
  </si>
  <si>
    <t>Detached Dual Occupancy- comprising of the construction of two new double storey dwellings</t>
  </si>
  <si>
    <t>6 Rae Street</t>
  </si>
  <si>
    <t>Residential Subdivision Comprising Creation of One (1) Additional Lot (1 lot into 2)</t>
  </si>
  <si>
    <t>48 Main Road</t>
  </si>
  <si>
    <t>Residential Subdivision (Subdivision of Three (3) Lots into Six (6) Lots &amp; Residue Lot)</t>
  </si>
  <si>
    <t>9 Maitland Street</t>
  </si>
  <si>
    <t>9 Harle Street</t>
  </si>
  <si>
    <t>Torrens Title Subdivision of One (1) Lot into Two (2) Lots</t>
  </si>
  <si>
    <t>91 Dalwood Road</t>
  </si>
  <si>
    <t>73 Forbes Crescent</t>
  </si>
  <si>
    <t>69 Aberdare Road</t>
  </si>
  <si>
    <t>Detached Dual Occupancy and Two (2) Lot Subdivision</t>
  </si>
  <si>
    <t>7 Wyndham Street</t>
  </si>
  <si>
    <t>Three (3) Lot Subdivision &amp; Three (3) Dual Occupancies</t>
  </si>
  <si>
    <t>84 Brunker Street</t>
  </si>
  <si>
    <t>Single Storey Dwelling &amp; Secondary Dwelling</t>
  </si>
  <si>
    <t>11 Bennett Street</t>
  </si>
  <si>
    <t>Detached Dual Occupancy &amp; Strata Subdivision</t>
  </si>
  <si>
    <t>117 Harle Street</t>
  </si>
  <si>
    <t>Subdivision comprising One (1) Lot into Two (2) Lots</t>
  </si>
  <si>
    <t>5 Wentworth Close</t>
  </si>
  <si>
    <t xml:space="preserve">Construction of a Detached Dual Occupancy </t>
  </si>
  <si>
    <t>149 Old Maitland Road</t>
  </si>
  <si>
    <t>SAWYERS GULLY</t>
  </si>
  <si>
    <t>Subdivision of One (1) Lot into Two (2) Lots</t>
  </si>
  <si>
    <t>33 Railway Street</t>
  </si>
  <si>
    <t>Demolition of Existing Dwelling, Two (2) Lot Torrens Title  Subdivision, Construction of Attached Dual Occupancy
and Strata Title Subdivision</t>
  </si>
  <si>
    <t>1 Mayfield Street</t>
  </si>
  <si>
    <t>721 Mount View Road</t>
  </si>
  <si>
    <t>1 Daniel Street</t>
  </si>
  <si>
    <t>14 York Street</t>
  </si>
  <si>
    <t>Subdivision of Land in Three Phases known as Phase 5 - 36 Residential Lots, Phase 6 - 29 Residential Lots and Phase 7 - One (1) Development Lot with ancillary 95 space Car-park for Club House and associated Road Construction</t>
  </si>
  <si>
    <t>49A Lindsay Street</t>
  </si>
  <si>
    <t>10 Anderson Avenue</t>
  </si>
  <si>
    <t>Demolition of Existing Residence, Two (2) Lot Subdivision &amp; Erection of an Attached Dual Occupancy on each Proposed Lot</t>
  </si>
  <si>
    <t>8 High Street</t>
  </si>
  <si>
    <t>9 High Street</t>
  </si>
  <si>
    <t>Phase 1 - Demolition of Existing Dwelling-House &amp; Ancillary Shed and Phase 2 - Residential Subdivision of One (1) Lot into Two (2) Lots</t>
  </si>
  <si>
    <t>2 Price Street</t>
  </si>
  <si>
    <t>Subdivision Creating Nine (9) Lots</t>
  </si>
  <si>
    <t>7 Embelton Street</t>
  </si>
  <si>
    <t>Review of Determination - Section 82A Application Seeking Review of Development Application 8/2013/892/1 - Proposing a Four (4) Lot Torrens Title Subdivision</t>
  </si>
  <si>
    <t>2A Wollombi Road</t>
  </si>
  <si>
    <t>Subdivision One (1) Lot into Two (2)</t>
  </si>
  <si>
    <t>11 Wyndham Street</t>
  </si>
  <si>
    <t>Phased Development Involving the Construction of an Attached Dual Occupancy and Strata Subdivision</t>
  </si>
  <si>
    <t>54 Gillies Street</t>
  </si>
  <si>
    <t>Phased Development Involving the Construction of a Attached Dual Occupancy and Strata Subdivision</t>
  </si>
  <si>
    <t>Dwelling -  New Brick Veneer</t>
  </si>
  <si>
    <t>168 Ironbark Lane</t>
  </si>
  <si>
    <t>Attached Dual Occupancy</t>
  </si>
  <si>
    <t>Multi Dwelling Housing comprising Existing Dwelling House and Two (2) New Dwelling Houses and Strata Subdivision - Three (3) Strata Lots</t>
  </si>
  <si>
    <t>57 Hopetoun Street</t>
  </si>
  <si>
    <t>47 Kendall Street</t>
  </si>
  <si>
    <t>1430 Wine Country Drive</t>
  </si>
  <si>
    <t>Multi Dwelling Housing; Retain Existing Single Dwelling, Construct Two (2) New Attached Dwellings to the Rear</t>
  </si>
  <si>
    <t>51 Barton Street</t>
  </si>
  <si>
    <t>141 Thompsons Road</t>
  </si>
  <si>
    <t xml:space="preserve">27 The Ballabourneen </t>
  </si>
  <si>
    <t>Dual Occupancy - Convert Existing Shed to Dwelling &amp; Construct New Dwelling</t>
  </si>
  <si>
    <t>1592 Congewai Road</t>
  </si>
  <si>
    <t>Subdivision of Land in Four (4) Phases comprising: Phase 1 (referred to as 8) - One (1) Lot; Phase 2 - (referred to as 9) - One (1) Lot; Phase 3 (referred to as 10) - Eight (8) Residential Lots; Phase 4 (referred to as 11) - Amalgamation of Land into the Golf Course</t>
  </si>
  <si>
    <t xml:space="preserve">Phased Residential Subdivision Comprising: Phase 1 - Sixteen (16) Residential Lots and One (1) Drainage Lot
Phase 2 - Seventeen (17) Residential Lots
Phase 3 - Twenty - Eight (28) Residential Lots
Phase 4 - One (1) Residue Lot
</t>
  </si>
  <si>
    <t>Anderson Avenue</t>
  </si>
  <si>
    <t>Twenty-Seven (27) Lot Subdivision and Associated Roadworks</t>
  </si>
  <si>
    <t>109 Main Road</t>
  </si>
  <si>
    <t>27 Cambridge Street</t>
  </si>
  <si>
    <t>Dual Occupancy and Strata Subdivision</t>
  </si>
  <si>
    <t>Demolition of Three (3) Dwellings on Three (3) Lots and Construction of a Dual Occupancy on Each of the Three (3) Lots and Strata Subdivision of the Dual Occupancies on Each Lot</t>
  </si>
  <si>
    <t>8 Wangi Avenue</t>
  </si>
  <si>
    <t>16 Campbell Street</t>
  </si>
  <si>
    <t>Modification to Finished Ground Levels</t>
  </si>
  <si>
    <t>295 Cessnock Road</t>
  </si>
  <si>
    <t>Demolition of Existing Buildings and Construction of a Two (2) Storey Boarding House comprising Fourteen (14) Suites (comprising a Manager's Residence)</t>
  </si>
  <si>
    <t>16 Cumberland Street</t>
  </si>
  <si>
    <t>Attached Dual Occupancy and Strata Title Subdivision</t>
  </si>
  <si>
    <t>21A Clift Street</t>
  </si>
  <si>
    <t>61 Brunker Street</t>
  </si>
  <si>
    <t>Subdivision - Phased 1 into 4 Subdivision</t>
  </si>
  <si>
    <t>1 Mount View Road</t>
  </si>
  <si>
    <t xml:space="preserve">Five (5) Lot Subdivision </t>
  </si>
  <si>
    <t>55-57 Wyndham Street</t>
  </si>
  <si>
    <t>Demolition of Garage and Carport and Erection of a Carport with Relocation of Secondary Dwelling and Subdivision of One (1) Lot into Two (2) Lots</t>
  </si>
  <si>
    <t>17 Armidale Street</t>
  </si>
  <si>
    <t>Torrens Title Subdivision - One (1) Lot into Four (4) Lots</t>
  </si>
  <si>
    <t>48 Hunter Street</t>
  </si>
  <si>
    <t>Manufactured Home and Secondary Dwelling</t>
  </si>
  <si>
    <t>11 First Street</t>
  </si>
  <si>
    <t>Fifty-One (51) Lot Subdivision</t>
  </si>
  <si>
    <t>963 Wine Country Drive</t>
  </si>
  <si>
    <t>Twenty (20) Lot Residential Subdivision (Including Drainage Reserve) in Five (5) Phases: 
Phase 1 – Lots 21, 22, 23, 24 &amp; On Site Detention Basin  
Phase 2 – Lots 37, 38 &amp; 39 
Phase 3 – Lots 33, 34, 35 &amp; 36  
Phase 4 – Lots 29, 30, 31 &amp; 32
Phase 5 - Lots 25, 26, 27 &amp; 28</t>
  </si>
  <si>
    <t>17 Church Street</t>
  </si>
  <si>
    <t xml:space="preserve">Four () Lot Subdivision </t>
  </si>
  <si>
    <t>21 Wyndham Street</t>
  </si>
  <si>
    <t>Residential Subdivision of One (1) Lot into Two (2) Lots and Associated Drainage Facilities on Council Lan</t>
  </si>
  <si>
    <t>57 Deakin Street</t>
  </si>
  <si>
    <t>Residential Subdivision of One (1) Lot into Two (2) Lots</t>
  </si>
  <si>
    <t>1 Redgum Road</t>
  </si>
  <si>
    <t>4 Forest Court</t>
  </si>
  <si>
    <t>Two (2) Lot Subdivision, Demolish Existing Shed, Remove Tree, Construct Dual Occupancy on Proposed Vacant Lot &amp; Strata Title Subdivision of Dual Occupancy</t>
  </si>
  <si>
    <t>84 Northcote Street</t>
  </si>
  <si>
    <t>Construction of Two (2) Dual Occupancies over Two (2) Approved Lots</t>
  </si>
  <si>
    <t>Fourteen (14) Lot Residential Subdivision Consisting of Ten (10) Community Title Allotments, Four (4) Torrens Title Allotments, Associated Property, Including Construction of Associated Road and Access to be Completed in Two (2) Phases</t>
  </si>
  <si>
    <t>1459 George Booth Drive</t>
  </si>
  <si>
    <t>Subdivision of Eleven (11) Lots into Fifteen (15) Lots</t>
  </si>
  <si>
    <t>Kline Street</t>
  </si>
  <si>
    <t>Two (2) Lot Subdivision and Shed Demolition</t>
  </si>
  <si>
    <t>81 Hunter Street</t>
  </si>
  <si>
    <t>20 North Street</t>
  </si>
  <si>
    <t>Secondary Dwelling and Retaining Walls</t>
  </si>
  <si>
    <t>350 Talga Road</t>
  </si>
  <si>
    <t>Phased Development consisting of: Phase 1 - Demolition of Existing Buildings, Phase 2 - Three (3) Lot Subdivision of Land, Phase 3 - Construction of Attached Dual Occupancy on each created Lot and Phase 4 - Strata Subdivision following Construction of the Dual Occupancies</t>
  </si>
  <si>
    <t>50 Kendall Street</t>
  </si>
  <si>
    <t>87A New England Highway</t>
  </si>
  <si>
    <t xml:space="preserve">20 The Ballabourneen </t>
  </si>
  <si>
    <t>Use of Existing Building as a Dwelling to Create Detached Dual Occupancy</t>
  </si>
  <si>
    <t>28 Evans Street</t>
  </si>
  <si>
    <t>47 Stanford Street</t>
  </si>
  <si>
    <t>44 Atkinson Street</t>
  </si>
  <si>
    <t>Construct a New Dwelling to Create Detached Dual Occupancy</t>
  </si>
  <si>
    <t>33 Hampden Street</t>
  </si>
  <si>
    <t>Phased Development: Phase 1 - Two (2) Lot Subdivision; Phase 2 - Construction of a Dual Occupancy; Phase 3 - Strata Subdivision</t>
  </si>
  <si>
    <t>21 Northcote Street</t>
  </si>
  <si>
    <t>Boundary Adjustment and Construction of New Dwelling to Create Detached Dual Occupancy</t>
  </si>
  <si>
    <t>640 Sandy Creek Road</t>
  </si>
  <si>
    <t>Phased Development Comprising: Phase 1: Two (2) Lot Subdivision &amp; Phase 2: Two (2) x Dual Occupancy</t>
  </si>
  <si>
    <t>55 Aberdare Street</t>
  </si>
  <si>
    <t>Demolition of Existing Dwelling, Construction of Four(4) Seniors Living Residential Units and Strata Subdivision</t>
  </si>
  <si>
    <t>30 Rawson Street</t>
  </si>
  <si>
    <t>Change of Use (shed to dwelling) Comprising a Dual Occupancy</t>
  </si>
  <si>
    <t>82 Stapleton Road</t>
  </si>
  <si>
    <t>Subdivision (1 into 2 Lots)</t>
  </si>
  <si>
    <t>47 Hall Street</t>
  </si>
  <si>
    <t>Two (2) Lot Subdivision and Child Care Centre</t>
  </si>
  <si>
    <t>Additions and Alterations and Strata Subdivision</t>
  </si>
  <si>
    <t>Subdivision One (1)  into Two (2) Lots)</t>
  </si>
  <si>
    <t>128 Quince Tree Lane</t>
  </si>
  <si>
    <t>Subdivision - Two (2) Lots into Three (3) Lots</t>
  </si>
  <si>
    <t>1432 Wine Country Drive</t>
  </si>
  <si>
    <t>Construct New Detached Dual Occupancy &amp; Associated Garages &amp; Swimming Pool</t>
  </si>
  <si>
    <t>140 Mount View Road</t>
  </si>
  <si>
    <t>2013 New England Highway</t>
  </si>
  <si>
    <t xml:space="preserve"> Torrens subdivision involving the creation of an additional lot, construction of an attached dual occupancy on the resulting front lot and multi-dwelling development (construction of two attached dwellings and a detached dwelling) on the rear lot and strata subdivision of all dwelling houses</t>
  </si>
  <si>
    <t>23 Hickey Street</t>
  </si>
  <si>
    <t>Subdivision Of One (1) Lot Into Two (2) Lots</t>
  </si>
  <si>
    <t>Construction of a New Two (2) Storey Dwelling on Proposed Vacant  Lot and Construction of a Garage and Carport Associated with Existing Dwelling and subsequent 1 into 2 lot Subdivision</t>
  </si>
  <si>
    <t>57 Tamworth Street</t>
  </si>
  <si>
    <t>Dual Occupancy Comprising Two (2) Detached Dwellings with a Detached Rural Shed</t>
  </si>
  <si>
    <t>200 Quorrobolong Road</t>
  </si>
  <si>
    <t>KITCHENER</t>
  </si>
  <si>
    <t>Torrens Title Subdivision Creating Two (2) Lots from One (1) Existing Lot</t>
  </si>
  <si>
    <t>1 Lewis Street</t>
  </si>
  <si>
    <t>Relocated Dwelling to be used as a Secondary Dwelling</t>
  </si>
  <si>
    <t>49 Congewai Street</t>
  </si>
  <si>
    <t>Subdivision - Residential One (1) Lot into Two (2)</t>
  </si>
  <si>
    <t>Dual Occupancy (Attached) and 1 into 2 Lot Subdivision</t>
  </si>
  <si>
    <t>1/35 High Street</t>
  </si>
  <si>
    <t>Detached Dual Occupancy, Construct Relocated Dwelling in Addition to Existing House</t>
  </si>
  <si>
    <t>1519 Old Maitland Road</t>
  </si>
  <si>
    <t>Three (3) Residential Units (Comprising Retention of Existing Dwelling )</t>
  </si>
  <si>
    <t>48 Daniel Street</t>
  </si>
  <si>
    <t>1/3A Curry Street</t>
  </si>
  <si>
    <t>Phase 1 - Demolition of Concrete Slab, Phase 2 - Two (2) Lot Subdivision and Phase 3 - Construction of Two (2) Dual Occupancies on the Created Lots</t>
  </si>
  <si>
    <t>21 Gordon Avenue</t>
  </si>
  <si>
    <t>Attached Dual Occupancy and Strata Subdivision</t>
  </si>
  <si>
    <t>1/10 Orange Street</t>
  </si>
  <si>
    <t>Construct New Dwelling and Convert Existing Dwelling into a Secondary Dwelling</t>
  </si>
  <si>
    <t>60 Christy Road Private</t>
  </si>
  <si>
    <t>New Dwelling &amp; Carport, Secondary Dwelling &amp; Demolition of Existing Dwelling</t>
  </si>
  <si>
    <t>367 Wollombi Road</t>
  </si>
  <si>
    <t>Secondary Dwelling - SEPP (Affordable Rental Housing) 2009</t>
  </si>
  <si>
    <t>7 Mansfield Street</t>
  </si>
  <si>
    <t xml:space="preserve">Phased Development: Phase 1 - Two (2) Lot Subdivision of Land. Phase 2 – Construct Detached Dual Occupancy on Vacant Land </t>
  </si>
  <si>
    <t>27 Chidgey Street</t>
  </si>
  <si>
    <t>Subdivision - One (1) Lot into Two (2) Lots</t>
  </si>
  <si>
    <t>7 Radford Street</t>
  </si>
  <si>
    <t>27 Railway Street</t>
  </si>
  <si>
    <t>15 Cooper Street</t>
  </si>
  <si>
    <t>22 Triton Boulevard</t>
  </si>
  <si>
    <t>Dual Occupancy Comprising Of The Construction Of Two Detached Dwellings</t>
  </si>
  <si>
    <t>2 Saxton Street</t>
  </si>
  <si>
    <t>Demolition of Existing Building and Construction of Two (2) Single Storey Dwellings to create a Detached Dual Occupancy followed by a Two (2) Lot Torrens Title Subdivision</t>
  </si>
  <si>
    <t>5 Adams Street</t>
  </si>
  <si>
    <t>Phase 1: Attached Dual Occupancy &amp; Phase 2: Residential Subdivision of One (1) Lot into Two (2) Lots</t>
  </si>
  <si>
    <t>5 Elford Avenue</t>
  </si>
  <si>
    <t>Two (2) Lot Subdivision and Detached Dual Occupancy</t>
  </si>
  <si>
    <t>27 Edden Street</t>
  </si>
  <si>
    <t>28 Edden Street</t>
  </si>
  <si>
    <t>Demolition of Existing Shed and Construction of Secondary Dwelling</t>
  </si>
  <si>
    <t>224 Vincent Street</t>
  </si>
  <si>
    <t>Multi Dwelling Housing Comprising Three (3) Dwellings</t>
  </si>
  <si>
    <t>129 Rawson Street</t>
  </si>
  <si>
    <t>Dual Occupancy Detached</t>
  </si>
  <si>
    <t xml:space="preserve">97 Sandy Creek Road </t>
  </si>
  <si>
    <t>MOUNT VINCENT</t>
  </si>
  <si>
    <t>Two (2) Lot Subdivision &amp; Associated Demolition</t>
  </si>
  <si>
    <t>16 Cessnock Road</t>
  </si>
  <si>
    <t>Rural Subdivision - One (1) Lot into Two (2) Lots</t>
  </si>
  <si>
    <t>425 Swans Lane</t>
  </si>
  <si>
    <t>Construction of Two (2) Dwellings, Retention of Existing Dwelling (Creating a Multi-Dwelling Development), Strata Subdivision of Multi-Dwelling Development</t>
  </si>
  <si>
    <t>27 Brunker Street</t>
  </si>
  <si>
    <t>Dual Occupancy (Detached)</t>
  </si>
  <si>
    <t>27 King Road</t>
  </si>
  <si>
    <t>Conversion of an Existing Shed to A Secondary Dwelling</t>
  </si>
  <si>
    <t>35 Northumberland Street</t>
  </si>
  <si>
    <t>Subdivision - One (1) Lot Into Two (2)</t>
  </si>
  <si>
    <t>103 Northcote Street</t>
  </si>
  <si>
    <t>Demolition Of Existing Buildings &amp; Construction Of Attached Dual Occupancy, Followed By Two (2) Lot Torrens Title Subdivision</t>
  </si>
  <si>
    <t>55 First Street</t>
  </si>
  <si>
    <t>Modification to Lot Areas</t>
  </si>
  <si>
    <t>25-27 Charles Street</t>
  </si>
  <si>
    <t>Construction of New Dwelling to Create Dual Occupancy</t>
  </si>
  <si>
    <t xml:space="preserve">1578 Sandy Creek Road </t>
  </si>
  <si>
    <t>Construct Detached Dual Occupancy Followed by Stata Subdivision</t>
  </si>
  <si>
    <t xml:space="preserve">1/25 Woodlands Drive </t>
  </si>
  <si>
    <t>Construction of New Dwelling to Create Detached Dual Occupancy</t>
  </si>
  <si>
    <t>Phase 1 – Demolition of Existing Sheds; Phase 2 – Subdivision of Two (2) Lots into Four (4) Lots; Phase 3 - Construct Four (4) Dual Occupancies One (1) Dual Occupancy per allotment with Lots 1 and 2 incorporating an existing Dwelling House), Two (2) Carports and associated Retaining Walls; and, Phase 4 - Strata Subdivision of each Dual Occupancy</t>
  </si>
  <si>
    <t>142 Deakin Street</t>
  </si>
  <si>
    <t>143 Deakin Street</t>
  </si>
  <si>
    <t>144 Deakin Street</t>
  </si>
  <si>
    <t>145 Deakin Street</t>
  </si>
  <si>
    <t>Principle Dwelling and Secondary Dwelling</t>
  </si>
  <si>
    <t>7 Dalwood Road</t>
  </si>
  <si>
    <t>Attached Single Storey Dual Occupancy, One into Two Lot Torrens Title Subdivision &amp; Removal of An Existing Tree</t>
  </si>
  <si>
    <t>41 First Street</t>
  </si>
  <si>
    <t>Subdivision One Lot Into Two Lots</t>
  </si>
  <si>
    <t>9 Cruickshank Street</t>
  </si>
  <si>
    <t>12 Yango Street</t>
  </si>
  <si>
    <t>Demolition of Existing Shed &amp; Carport, Removal of Trees &amp; Construction of New Detached Dwelling to Create Dual Occupancy</t>
  </si>
  <si>
    <t>27 Margaret Street</t>
  </si>
  <si>
    <t>19 Maitland Street</t>
  </si>
  <si>
    <t>104 Northcote Street</t>
  </si>
  <si>
    <t>132 Northcote Street</t>
  </si>
  <si>
    <t>Multi Dwelling Housing &amp; Associated Strata Subdivision</t>
  </si>
  <si>
    <t>6 Stephen Street</t>
  </si>
  <si>
    <t>Secondary Dwelling and Detached Garage</t>
  </si>
  <si>
    <t>156 Aberdare Street</t>
  </si>
  <si>
    <t>9 Margaret Street</t>
  </si>
  <si>
    <t>Dual Occupancy comprising Existing Dwelling &amp; New Dwelling</t>
  </si>
  <si>
    <t>4 Daniel Street</t>
  </si>
  <si>
    <t>Construct Two (2) New Units, a Carport for Existing Dwelling, Followed by a Three (3) Lot Strata Subdivision</t>
  </si>
  <si>
    <t>48 Fleet Street</t>
  </si>
  <si>
    <t>Dual Occupancy - Retain Existing Dwelling, Install Manufactured Home and Construct  Decks and Double Carport</t>
  </si>
  <si>
    <t>15 Hopetoun Street</t>
  </si>
  <si>
    <t>Erection, Use and Fitout of Building, Signage, Carpark and associated site works</t>
  </si>
  <si>
    <t>48 Charlton Street</t>
  </si>
  <si>
    <t>Two Lot Torrens Title Subdivision</t>
  </si>
  <si>
    <t>5 Lyell Street</t>
  </si>
  <si>
    <t>Detached Dual Occupancy, Shed &amp; Swimming Pool</t>
  </si>
  <si>
    <t>241 Richmond Vale Road</t>
  </si>
  <si>
    <t>Demolition of Existing Buildings, Construction of Attached Dual Occupancy and Strata Subdivision</t>
  </si>
  <si>
    <t>1/9E Quarrybylong Street</t>
  </si>
  <si>
    <t>Commercial Premises &amp; Child Care Facility (99 Children)</t>
  </si>
  <si>
    <t>265 Vincent Street</t>
  </si>
  <si>
    <t>Nineteen (19) Large Lot Residential Subdivision</t>
  </si>
  <si>
    <t>53 Frame Drive</t>
  </si>
  <si>
    <t>Single Storey Attached Dual Occupancy with Attached Garage</t>
  </si>
  <si>
    <t>1/2A Rae Street</t>
  </si>
  <si>
    <t>Single Storey Attached Dual Occupancy with Attached Garages</t>
  </si>
  <si>
    <t>1/1A Bevan Street</t>
  </si>
  <si>
    <t>Erection of Dual Occupancy followed by Torrens Title Subdivision - One (1) Lot into Two (2) Lots</t>
  </si>
  <si>
    <t>1/888 Alkira Avenue</t>
  </si>
  <si>
    <t>Medium Density Development comprising One (1) x Existing Dwelling, Two (2) x New Dwellings &amp; Strata Subdivision</t>
  </si>
  <si>
    <t>10 King Street</t>
  </si>
  <si>
    <t>Three Bedroom Dwelling/Single Garage plus Secondary Two Bedroom Dwelling/Single Garage &amp; Associated Retaining Walls</t>
  </si>
  <si>
    <t>40 Trebbiano Drive</t>
  </si>
  <si>
    <t>Subdivision One (1) Lot into Two (2) Lots &amp; Driveway</t>
  </si>
  <si>
    <t>34 Hopetoun Street</t>
  </si>
  <si>
    <t>215 Maitland Street</t>
  </si>
  <si>
    <t>Detached Dual Occupancy &amp; Two (2) Lot Subdivision</t>
  </si>
  <si>
    <t>19 Wollombi Road</t>
  </si>
  <si>
    <t>Subdivision – One (1) Lot into Two (2) Lots</t>
  </si>
  <si>
    <t>20 Aberdare Street</t>
  </si>
  <si>
    <t>Dwelling Additions &amp; Strata Subdivision</t>
  </si>
  <si>
    <t>Construct Single Storey Attached Dual Occupancy with Attached Garage</t>
  </si>
  <si>
    <t>1/82 Alkira Avenue</t>
  </si>
  <si>
    <t>Demolition of Existing Dwelling &amp; Construction of Detached Dual Occupancy</t>
  </si>
  <si>
    <t>7 Shalimah Street</t>
  </si>
  <si>
    <t>33 Desmond Street</t>
  </si>
  <si>
    <t>35 Baileys Lane</t>
  </si>
  <si>
    <t>Dual Occupancy &amp; Strata Subdivision</t>
  </si>
  <si>
    <t>3 Alpine Avenue</t>
  </si>
  <si>
    <t>One (1) Lot into Three (3) Lot Subdivision</t>
  </si>
  <si>
    <t>24 The Ballabourneen</t>
  </si>
  <si>
    <t xml:space="preserve">Dual Occupancy Followed By Two (2) Lot Subdivision </t>
  </si>
  <si>
    <t>1 Balgownie Circuit</t>
  </si>
  <si>
    <t>30 Ruby Street</t>
  </si>
  <si>
    <t>40 Aberdare Road</t>
  </si>
  <si>
    <t>Installation of a Manufactured Home to be used as a Secondary Dwelling</t>
  </si>
  <si>
    <t>9 Gover Street</t>
  </si>
  <si>
    <t>Detached Dual Occupancy (One (1) New Dwelling), Carport to Existing Dwelling &amp; Two (2) Lot Torrens Title Subdivision</t>
  </si>
  <si>
    <t>25 Shalimah Street</t>
  </si>
  <si>
    <t>Detached Dual Occupancy incorporating One (1) Existing Dwelling</t>
  </si>
  <si>
    <t>Two (2) Lots into Twelve (12) Lots Subdivision</t>
  </si>
  <si>
    <t>1 Garland Road</t>
  </si>
  <si>
    <t>Subdivision of One (1) into Two (2) Lots &amp; Construction of Single Dwelling with Detached Garage</t>
  </si>
  <si>
    <t>2 Ninth Avenue</t>
  </si>
  <si>
    <t>Construct Detached Dual Occupancy followed by Two (2) Lot Torrens Title Subdivision</t>
  </si>
  <si>
    <t>7 Second Street</t>
  </si>
  <si>
    <t>Construction of Detached Principal and Secondary Dwellings</t>
  </si>
  <si>
    <t>38A Aberdare Street</t>
  </si>
  <si>
    <t xml:space="preserve">Marrowbone Road </t>
  </si>
  <si>
    <t>Two (2) Storey Dwelling</t>
  </si>
  <si>
    <t>Paynes Crossing Road</t>
  </si>
  <si>
    <t>PAYNES CROSSING</t>
  </si>
  <si>
    <t>Twenty-Four (24) Lot Residential Subdivision including Construction of Associated Road &amp; Drainage Works, and the Creation of a Drainage Reserve</t>
  </si>
  <si>
    <t>65 Bailey's Lane</t>
  </si>
  <si>
    <t>12 Watson Street</t>
  </si>
  <si>
    <t>Erection of One (1) Dwelling to form part of a Dual Occupancy &amp; Associated Torrens Title Subdivision</t>
  </si>
  <si>
    <t>21 McGrane Street</t>
  </si>
  <si>
    <t>Subdivision - One (1) into Two (2) Lots</t>
  </si>
  <si>
    <t>87 Rawson Street</t>
  </si>
  <si>
    <t>88 Rawson Street</t>
  </si>
  <si>
    <t>2 Church Street</t>
  </si>
  <si>
    <t xml:space="preserve"> Attached Principal and Secondary dwellings</t>
  </si>
  <si>
    <t>91 Avery's Lane</t>
  </si>
  <si>
    <t>Construct Two (2) New Drive-Thru Takeaway Food Restaurants</t>
  </si>
  <si>
    <t>226 Wollombi Road</t>
  </si>
  <si>
    <t>Change of Use of Existing Hall Building to a Dwelling, forming part of a Detached Dual Occupancy</t>
  </si>
  <si>
    <t>Dual Occupancy and Associated Strata Subdivision</t>
  </si>
  <si>
    <t>37 Third Street</t>
  </si>
  <si>
    <t>1/27 Tempranillo Crescent</t>
  </si>
  <si>
    <t>37A Third Street</t>
  </si>
  <si>
    <t>Dual Occupancy &amp; Two Lot Subdivision</t>
  </si>
  <si>
    <t>1/39 Ashton Drive</t>
  </si>
  <si>
    <t>Attached Dual Occupancy &amp; Torrens Title Subdivision</t>
  </si>
  <si>
    <t>1/82 Allandale Road</t>
  </si>
  <si>
    <t>Mount View Road</t>
  </si>
  <si>
    <t>Change of Use from Club to Dwelling &amp; Attached Secondary Dwelling</t>
  </si>
  <si>
    <t>10 Bennett Street</t>
  </si>
  <si>
    <t>Installation of a Manufactured Home to create a Secondary Dwelling</t>
  </si>
  <si>
    <t>50 Third Street</t>
  </si>
  <si>
    <t>Dual Occupancy - Construct New Detached Dwelling in Addition to Existing Dwelling</t>
  </si>
  <si>
    <t>38 Palmer Street</t>
  </si>
  <si>
    <t>19 Deakin Street</t>
  </si>
  <si>
    <t>Construct Detached Dwelling to the Rear of Existing House and Alterations to Existing Dwelling to Create a Detached Dual Occupancy Followed by Two Lot Subdivision</t>
  </si>
  <si>
    <t>15 Jeffries Street</t>
  </si>
  <si>
    <t>14 Ferguson Street</t>
  </si>
  <si>
    <t>222 Ellalong Road</t>
  </si>
  <si>
    <t>116 Cessnock Road</t>
  </si>
  <si>
    <t>Subdivision - One (1) Lot into Two (2)</t>
  </si>
  <si>
    <t>14 Cumberland Street</t>
  </si>
  <si>
    <t>66A Alkira Avenue</t>
  </si>
  <si>
    <t>4.55(1A) to Alter Floor Levels of the Building</t>
  </si>
  <si>
    <t>Construct Two (2) New Dwellings (Detached Dual Occupancy) followed by Strata Subdivision</t>
  </si>
  <si>
    <t xml:space="preserve">1/36A Woodlands Drive </t>
  </si>
  <si>
    <t>4252 Great North Road</t>
  </si>
  <si>
    <t>Dwelling and Attached Two Storey Secondary Dwelling</t>
  </si>
  <si>
    <t>22 McGann Drive</t>
  </si>
  <si>
    <t>Alterations to Existing Dwelling &amp; Construction of a New Detached Dwelling to the Rear to result in a Dual Occupancy followed by Two (2) Lot Torrens Title Subdivision</t>
  </si>
  <si>
    <t>62 Aberdare Road</t>
  </si>
  <si>
    <t>1/15 Casson Avenue</t>
  </si>
  <si>
    <t>Construct New Secondary Dwelling &amp; Alterations to Existing Pergola</t>
  </si>
  <si>
    <t>370 Talga Road</t>
  </si>
  <si>
    <t>Construct Attached Single Storey Dual Occupancy &amp; Retaining Walls</t>
  </si>
  <si>
    <t>1/14 Pokolbin Street</t>
  </si>
  <si>
    <t>Construct Two New Dwelling to Create Attached Dual Occupancy</t>
  </si>
  <si>
    <t>1/88A Alkira Avenue</t>
  </si>
  <si>
    <t>Phased Development Phase 1: One (1) into Three (3) Lot Subdivision</t>
  </si>
  <si>
    <t>Phase 2: Construction of a Dwelling and One (1) into Two (2) Lot Subdivision</t>
  </si>
  <si>
    <t>High Street</t>
  </si>
  <si>
    <t>Self-Storage Unit Facility &amp; Managers Residence</t>
  </si>
  <si>
    <t>117 Northcote Street</t>
  </si>
  <si>
    <t>Demolition of Existing Garage &amp; Construction Secondary Dwelling</t>
  </si>
  <si>
    <t>8 Victoria Street</t>
  </si>
  <si>
    <t>Aldi Stores (A Limited Partnership) CARE KDC Pty L</t>
  </si>
  <si>
    <t>Alterations to Existing Aldi Store including Installation of Windows &amp; Digital Poster Box Sign</t>
  </si>
  <si>
    <t>2 Darwin Street</t>
  </si>
  <si>
    <t>Dual Occupancy consisting of One (1) New Dwelling plus Additions &amp; Alterations to Existing Dwelling together with One (1) into Two (2) Lot Subdivision</t>
  </si>
  <si>
    <t>8 Cooper Street</t>
  </si>
  <si>
    <t>Phased Development consisting of One (1) into Two (2) Lot Subdivision followed by the Construction of a Detached Dual Occupancy</t>
  </si>
  <si>
    <t>64 Gillies Street</t>
  </si>
  <si>
    <t>43 Helena Street</t>
  </si>
  <si>
    <t>13 Comfort Avenue</t>
  </si>
  <si>
    <t>Nineteen (19) Lot Community Title Subdivision</t>
  </si>
  <si>
    <t>Kurrajong Way</t>
  </si>
  <si>
    <t>Single Storey Dwelling, Attached Secondary Dwelling and Attached Garages</t>
  </si>
  <si>
    <t>1/41 Olivia Place</t>
  </si>
  <si>
    <t>55 Watson Street</t>
  </si>
  <si>
    <t>Detached Dual Occupancy and Two (2) Lot Torrens Subdivision and Easement to Drain Water</t>
  </si>
  <si>
    <t>43 Daniel Street</t>
  </si>
  <si>
    <t>Phased Development:-  Phase 1 - Attached Dual Occupancy, Phase 2 - Torrens Title Subdivision, Phase 3 - Strata Subdivision of Attached Dual Occupancy on Proposed Lot 1, Phase 4 - Attached Dual Occupancy on Proposed Lot 2 &amp; Phase 5 - Strata Subdivision of Attached Dual Occupancy on Proposed Lot 2</t>
  </si>
  <si>
    <t>1/14 Cooma Street</t>
  </si>
  <si>
    <t>Phased Development:-  Phase 1 - Attached Dual Occupancy, Phase 2 - Torrens Title Subdivision, Phase 3 - Strata Subdivision of Attached Dual Occupancy on Proposed Lot 1, Phase 4 - Attached Dual Occupancy on Proposed Lot 2 &amp; Phase 5 - Strata Subdivision of Attached Dual Occupancy on Proposed Lot 3</t>
  </si>
  <si>
    <t>Attached Dual Occupancy and Torrens Title Subdivision Retaining Walls Drainage Easement</t>
  </si>
  <si>
    <t>17 Millfield Road</t>
  </si>
  <si>
    <t>4 Tamworth Street</t>
  </si>
  <si>
    <t>One (1) into Three (3) Lot Torrens Title Subdivision</t>
  </si>
  <si>
    <t>37 Forbes Crescent</t>
  </si>
  <si>
    <t>Subdivision of One (1) Lot into Ten (10) Lots in Two (2) Phases and Creation of Drainage Reserve</t>
  </si>
  <si>
    <t xml:space="preserve">9 Earps Road </t>
  </si>
  <si>
    <t xml:space="preserve">10 Earps Road </t>
  </si>
  <si>
    <t>One (1) Lot into Two (2) Lot Torrens Title, Subdivision and Tree Removal</t>
  </si>
  <si>
    <t>7 Hughes Close</t>
  </si>
  <si>
    <t>Demolition of Sheds &amp; Erection of Multi Dwelling Housing - One (1) Existing Dwelling with a Single Carport &amp; Two (2) New Dwellings with Attached Single Garages &amp; Strata Subdivision</t>
  </si>
  <si>
    <t>112 Aberdare Street</t>
  </si>
  <si>
    <t>1/4 Malian Street</t>
  </si>
  <si>
    <t>9 Brunker Street</t>
  </si>
  <si>
    <t xml:space="preserve">1/22 Glen Ayr Avenue </t>
  </si>
  <si>
    <t>1/20 Glen Ayr Avenue</t>
  </si>
  <si>
    <t>106-112 Barton Street</t>
  </si>
  <si>
    <t>78 High Street</t>
  </si>
  <si>
    <t>Detached Principal and Secondary Dwellings</t>
  </si>
  <si>
    <t>1/48 Glen Ayr Avenue</t>
  </si>
  <si>
    <t>1/4 Shalistan Street</t>
  </si>
  <si>
    <t>Attached Principal and Secondary Dwelling &amp; Associated Retaining Walls</t>
  </si>
  <si>
    <t>1/5 Glen Ayr Avenue</t>
  </si>
  <si>
    <t>Detached Principal and Secondary Dwellings &amp; Associated Retaining Walls</t>
  </si>
  <si>
    <t>1/21 Glen Ayr Avenue</t>
  </si>
  <si>
    <t>1/17 Glen Ayr Avenue</t>
  </si>
  <si>
    <t>1/11 Glen Ayr Avenue</t>
  </si>
  <si>
    <t>1/13 Glen Ayr Avenue</t>
  </si>
  <si>
    <t>1/19 Glen Ayr Avenue</t>
  </si>
  <si>
    <t>Detached  Principal and Secondary Dwellings &amp; Associated Retaining Walls</t>
  </si>
  <si>
    <t>1 Glen Ayr Avenue</t>
  </si>
  <si>
    <t>1/9 Shalistan Street</t>
  </si>
  <si>
    <t>1/3 Glen Ayr Avenue</t>
  </si>
  <si>
    <t>Phase 1 - Two (2) Lot Subdivision; Phase 2 - Construction of a Dwelling on Proposed Lot 2</t>
  </si>
  <si>
    <t>42 Deakin Street</t>
  </si>
  <si>
    <t>1/9 Glen Ayr Avenue</t>
  </si>
  <si>
    <t>1/15 Glen Ayr Avenue</t>
  </si>
  <si>
    <t>1/25 Undercliff Street</t>
  </si>
  <si>
    <t>1/33 Undercliff Street</t>
  </si>
  <si>
    <t>1/7 Allman Street</t>
  </si>
  <si>
    <t>1/25 Millbrook Road</t>
  </si>
  <si>
    <t>Single Storey Retail Development comprising a Supermarket, Six (6) Specialty Shops, Associated Parking, Drainage Works and Roadworks.  The roadworks involve the re-construction of the unmade section of Waratah Street</t>
  </si>
  <si>
    <t xml:space="preserve">402 Wollombi Road </t>
  </si>
  <si>
    <t>Subdivision of One (1) Lot into Four (4) Lots</t>
  </si>
  <si>
    <t>526 Watagan Creek Road</t>
  </si>
  <si>
    <t>Aircraft Hangar (Helicopter)</t>
  </si>
  <si>
    <t>Installation of Manufactured Home for Use as Secondary Dwelling</t>
  </si>
  <si>
    <t xml:space="preserve">40 Abbey Circuit </t>
  </si>
  <si>
    <t>Change Of Use of Residential Additions to Dwelling House comprising a Detached Dual Occupancy incorporating an Existing Dwelling House followed by a Residential Subdivision</t>
  </si>
  <si>
    <t xml:space="preserve">40 Weston Street </t>
  </si>
  <si>
    <t>56 Forbes Crescent</t>
  </si>
  <si>
    <t>Five (5) Lot Residential Subdivision</t>
  </si>
  <si>
    <t>46 Railway Parade</t>
  </si>
  <si>
    <t>5-15 Edgeworth Street</t>
  </si>
  <si>
    <t>1/10 Glen Ayr Avenue</t>
  </si>
  <si>
    <t>Use of an Existing Building for the Purposes of a Secondary Dwelling and Building Alterations</t>
  </si>
  <si>
    <t>24 Anvil Street</t>
  </si>
  <si>
    <t>Subdivision of land to create 3 Lots from 2 Existing Lots</t>
  </si>
  <si>
    <t>15 The Ballabourneen</t>
  </si>
  <si>
    <t>1/18 Loch Lomond Avenue</t>
  </si>
  <si>
    <t>108 Aberdare Road</t>
  </si>
  <si>
    <t>2 Usher Street</t>
  </si>
  <si>
    <t>46 Hebburn Street</t>
  </si>
  <si>
    <t>1/28 Glen Ayr Avenue</t>
  </si>
  <si>
    <t xml:space="preserve">30 Main Road </t>
  </si>
  <si>
    <t>Construction of Dual Occupancy followed by One (1) into Two (2) Lot Torrens Title Subdivision</t>
  </si>
  <si>
    <t>Change of Use From A Garage/Games Area To A Granny Flat</t>
  </si>
  <si>
    <t>17 Aberdare Road</t>
  </si>
  <si>
    <t>Construct Attached Single Storey Dual Occupancy</t>
  </si>
  <si>
    <t xml:space="preserve">1/9 Portrush Avenue </t>
  </si>
  <si>
    <t>Twelve (12) Lot Subdivision</t>
  </si>
  <si>
    <t>1434 Wine Country Drive</t>
  </si>
  <si>
    <t xml:space="preserve">1/18 Deakin Street </t>
  </si>
  <si>
    <t>Eleven (11) Lot Torrens Title Subdivision</t>
  </si>
  <si>
    <t>Rural Dual Occupancy Comprising Existing Dwelling House and New Dwelling House</t>
  </si>
  <si>
    <t>263 John Renshaw Drive</t>
  </si>
  <si>
    <t>Principal Dwelling,  Detached Secondary Dwelling &amp; Retaining Wall</t>
  </si>
  <si>
    <t>73 Kesterton Rise</t>
  </si>
  <si>
    <t>Construction of Detached Dual Occupancy and Two (2) Lot Torrens Title  Subdivision</t>
  </si>
  <si>
    <t>18 Carroll Avenue</t>
  </si>
  <si>
    <t>Torrens Title Subdivision Of Four (4) Lots Into Five (5) And Demolition Of Structures And Vegetation</t>
  </si>
  <si>
    <t>23 Allandale Road</t>
  </si>
  <si>
    <t xml:space="preserve">116 Cessnock Road </t>
  </si>
  <si>
    <t>26 McDonald Avenue</t>
  </si>
  <si>
    <t>31 Millfield Road</t>
  </si>
  <si>
    <t>Phased Development comprising three (3) phases, detailed as follows: Phase 1 for the construction of a new principal dwelling, change of use of and minor alterations/additions to the existing dwelling to form the secondary dwelling, construction of two farm sheds and minor earthworks to form an unenclosed horse area for private use only; Phase 2 for the construction of a new tourist and visitor accommodation building; and Phase 3 for the change of use of the existing secondary dwelling to form tourist and visitor accommodation.</t>
  </si>
  <si>
    <t>26 Colliery Street</t>
  </si>
  <si>
    <t>Detached Dual Occupancy comprising Existing Dwelling and New Dwelling and Torrens Title Subdivision of Dual Occupancy</t>
  </si>
  <si>
    <t xml:space="preserve">86 Rawson Street </t>
  </si>
  <si>
    <t>Construction of Dwelling, Secondary Dwelling &amp; Detached Garages in Two (2) Phases – Phase 1 Dwelling and Detached Garage. Phase 2 Principal Dwelling, Detached Garage and Change of Use of Existing Dwelling to Secondary Dwelling</t>
  </si>
  <si>
    <t>Construct New Dwelling to Create a Detached Dual Occupancy</t>
  </si>
  <si>
    <t>1106 Sandy Creek Road</t>
  </si>
  <si>
    <t>Awning and Deck Awning Deck</t>
  </si>
  <si>
    <t>9 Rugby Street</t>
  </si>
  <si>
    <t>Subdivision of One (1) Lot Into Two (2) Lots</t>
  </si>
  <si>
    <t>31 Kinnavane Road</t>
  </si>
  <si>
    <t>Subdivision One (1) Lot into Two (2) Lots</t>
  </si>
  <si>
    <t>17 Clift Street</t>
  </si>
  <si>
    <t>Establish Relocated Dwelling to create a Dual Occupancy &amp; Tree Removal</t>
  </si>
  <si>
    <t>361 Neath Road</t>
  </si>
  <si>
    <t>Phased development involving Phase 1: Two lot Torrens title subdivision and Phase 2: The construction of an attached dual occupancy on the resulting vacant lot</t>
  </si>
  <si>
    <t>Construct New Secondary Dwelling and Tennis Court</t>
  </si>
  <si>
    <t>5 Green Lane</t>
  </si>
  <si>
    <t>66 Kendall Street</t>
  </si>
  <si>
    <t>Install a Manufactured Home including the Construction of Associated Carport, Decks &amp; Access whilst Retaining the Existing Dwelling to Create a Dual Occupancy</t>
  </si>
  <si>
    <t>Construct a New Dwelling to rear of Existing Dwelling to create a Detached Dual Occupancy, Relocation &amp; Demolition of Existing Ancillary Structures followed by the Two (2) Lot Subdivision of Land</t>
  </si>
  <si>
    <t>54 Greta Street</t>
  </si>
  <si>
    <t>11 Hosking Place</t>
  </si>
  <si>
    <t>199 Maitland Street</t>
  </si>
  <si>
    <t>Construct New Dwelling to the Rear of the Existing to Create a Detached Dual Occupancy</t>
  </si>
  <si>
    <t>9 Bercini Place</t>
  </si>
  <si>
    <t>Dual Occupancy (Detached) comprising Retention of the Existing Dwelling &amp; Construction of a New Dwelling &amp; a Two (2) Lot Torrens Title Subdivision</t>
  </si>
  <si>
    <t>73 Hopetoun Street</t>
  </si>
  <si>
    <t>6 Grape Street</t>
  </si>
  <si>
    <t>Secondary Dwelling and Attached Alfresco</t>
  </si>
  <si>
    <t>6 Kanowna Avenue</t>
  </si>
  <si>
    <t xml:space="preserve"> Demolish Burnt Portion &amp; Renovate Existing Dwelling and Construct Secondary Dwelling</t>
  </si>
  <si>
    <t>46 Millfield Road</t>
  </si>
  <si>
    <t>1/30 Glen Ayr Avenue</t>
  </si>
  <si>
    <t>Construct Second Dwelling to Create Dual Occupancy</t>
  </si>
  <si>
    <t>137 Sanctuary Road</t>
  </si>
  <si>
    <t>106 Vulture Street</t>
  </si>
  <si>
    <t>44A Mayfield Street</t>
  </si>
  <si>
    <t>Phase 1 - Change of Use of Buildings 1 &amp; 3 from Place of Worship to Residential Dual Occupancy and Renovation of Existing Buildings 1 &amp; 3;
Phase 2 - One (1) into Two (2) Lot Torrens Title Subdivision;
Phase 3 - Change of Use of Building 2 from Place of Worship to Residential Dual Occupancy on newly created Lot 2, including the Relocation &amp; Renovation of Existing Building 2;
Phase 4 - One (2) into Two (2) Lot Strata Title Subdivision of newly created Lot 2</t>
  </si>
  <si>
    <t>1/21 Grevillea Street</t>
  </si>
  <si>
    <t>Attached Principal &amp; Secondary Dwelling with Attached Garage &amp; Associated Retaining Walls</t>
  </si>
  <si>
    <t>1/10 Malbec Street</t>
  </si>
  <si>
    <t>Principal Dwelling &amp; Detached Secondary Dwelling with Associated Retaining Walls</t>
  </si>
  <si>
    <t>27 Kinnavane Road</t>
  </si>
  <si>
    <t>Subdivision of Land (1 Lot into 2 Lots) and Associated Demolition</t>
  </si>
  <si>
    <t>151 Aberdare Street</t>
  </si>
  <si>
    <t>Subdivision of land creating 5 Lots from 2 existing Lots</t>
  </si>
  <si>
    <t>1A Branxton Street</t>
  </si>
  <si>
    <t>Subdivision of One (1) Into Four (4) Lots Including Associated Earthworks &amp; Alterations to Watercourse</t>
  </si>
  <si>
    <t>Edden Street</t>
  </si>
  <si>
    <t>Construct New Dwelling to the Rear of Existing to Create a Detached Dual Occupancy followed by Two Lot Torrens Title Subdivision</t>
  </si>
  <si>
    <t>3 Catherine Street</t>
  </si>
  <si>
    <t>Phase 1 - Demolition of Existing Dwelling &amp; Three (3) Lot Torrens Title Subdivision
Phase 2 - Construction of a Dual Occupancy on each of the Proposed Lots 1, 2 &amp; 3
Phase 3 - Two (2) Lot Torrens Title Subdivision of the Dual Occupancy on Proposed Lot 1 &amp; Strata Title Subdivision of the Dual Occupancies on Proposed Lots 2 &amp; 3</t>
  </si>
  <si>
    <t>19 Hickey Street</t>
  </si>
  <si>
    <t>Subdivision of Land to Create Four (4) Lots from Two (2) Existing Lots</t>
  </si>
  <si>
    <t>277 Milsons Arm Road</t>
  </si>
  <si>
    <t>1/20 Garven Street</t>
  </si>
  <si>
    <t>1/5 Allan Street</t>
  </si>
  <si>
    <t>1/39 Undercliff Street</t>
  </si>
  <si>
    <t>Attached Dual Occupancy on Proposed Lot 2 in a Resubdivision of Lot 21 Sec E DP 4308</t>
  </si>
  <si>
    <t>10 Fourth Street</t>
  </si>
  <si>
    <t>Change of Use Existing Garage to Secondary Dwelling and Associated Additions and Alterations</t>
  </si>
  <si>
    <t>112 Cessnock Road</t>
  </si>
  <si>
    <t>Demolition of Existing Outbuilding and Construction of Three (3) Residential Units</t>
  </si>
  <si>
    <t>6 George Street</t>
  </si>
  <si>
    <t xml:space="preserve"> Construction of a Dwelling and Retention of the Existing Dwelling to Create a Detached Dual Occupancy  Construction of an Alfresco Roof over the Outdoor Entertaining Area of the Existing Dwelling  Construction of a Detached  Two (2) Car Garage</t>
  </si>
  <si>
    <t>23 Woodlands Drive</t>
  </si>
  <si>
    <t>New Detached Dual Occupancy Followed by Two (2) Lot Torrens Title Subdivision</t>
  </si>
  <si>
    <t>12 Turnberry Avenue</t>
  </si>
  <si>
    <t>Alterations to Existing Dwelling, New Double Garage, New Manufactured  Dwelling to Create a Detached Dual Occupancy, Single Carport and Residential Subdivision (1 Lot into 2 Lots)</t>
  </si>
  <si>
    <t>23 Hopetoun Street</t>
  </si>
  <si>
    <t>Multi Unit Development Comprising Retention of Existing Dwelling and Construction of Two (2) New Dwellings</t>
  </si>
  <si>
    <t>156 Rawson Street</t>
  </si>
  <si>
    <t>53 Forbes Crescent</t>
  </si>
  <si>
    <t>778 Old North Road</t>
  </si>
  <si>
    <t>1/27 Undercliff Street</t>
  </si>
  <si>
    <t>Construction of a Dwelling and Retention of the Existing Dwelling to Create a Detached Dual Occupancy</t>
  </si>
  <si>
    <t>215 Sawyers Gully Road</t>
  </si>
  <si>
    <t>1384 Wine Country Drive</t>
  </si>
  <si>
    <t>Single Storey Dwelling with Attached Garage &amp; Attached Secondary Dwelling</t>
  </si>
  <si>
    <t>63 Anstey Street</t>
  </si>
  <si>
    <t>Principal Dwelling with Garage and Attached Secondary Dwelling with Associated Carport</t>
  </si>
  <si>
    <t>1/2 Price Street</t>
  </si>
  <si>
    <t xml:space="preserve"> Demolition of Existing Shed and Constructions of Single Storey Dwelling to Create a Detached Dual Occupancy</t>
  </si>
  <si>
    <t>810 Old Maitland Road</t>
  </si>
  <si>
    <t>Construct Single Storey Dwelling to Create Detached Dual Occupancy &amp; Tree Removal</t>
  </si>
  <si>
    <t>166 Northcote Street</t>
  </si>
  <si>
    <t>Single Storey Principal Dwelling with associated Garage and Attached  Secondary Dwelling</t>
  </si>
  <si>
    <t>9 Garland Road</t>
  </si>
  <si>
    <t>1/65 Anstey Street</t>
  </si>
  <si>
    <t>Single Storey Dwelling with Attached Garage and Attached Secondary Dwelling</t>
  </si>
  <si>
    <t>1/3 Garland Road</t>
  </si>
  <si>
    <t>Establish Relocated Dwelling Resulting in a Detached Dual Occupancy</t>
  </si>
  <si>
    <t>2 Forbes Street</t>
  </si>
  <si>
    <t>Change of Use of the Original Farm House into a Secondary Dwelling</t>
  </si>
  <si>
    <t>80 Pokolbin Mountain Road</t>
  </si>
  <si>
    <t>One (1) Lot Into Two (2) Lot Torrens Title Subdivision and Construction of a Dwelling on Vacant Lot</t>
  </si>
  <si>
    <t>3 Lewis Street</t>
  </si>
  <si>
    <t>Primary Dwelling with Attached Garage &amp; Detached Secondary Dwelling</t>
  </si>
  <si>
    <t>14 Horne Close</t>
  </si>
  <si>
    <t>Construction of a Two Storey Dwelling to Create a Detached Dual Occupancy, Creation of a Carriageway Easement and One (1) Into Two (2) Lot Torrens Title Subdivision</t>
  </si>
  <si>
    <t>52 Clare Street</t>
  </si>
  <si>
    <t>Attached Double Storey Dual Occupancy &amp; Strata Title Subdivision</t>
  </si>
  <si>
    <t>1/61 Anstey Street</t>
  </si>
  <si>
    <t>5 Garland Road</t>
  </si>
  <si>
    <t>Attached Two Storey Dual Occupancy &amp; Strata Title Subdivision</t>
  </si>
  <si>
    <t>11 Garland Road</t>
  </si>
  <si>
    <t>Nine (9) Lot Subdivision of Land along with Associated Easement on Adjoining Property</t>
  </si>
  <si>
    <t>80 Caledonia Street</t>
  </si>
  <si>
    <t>Convert Existing Building to a Dwelling to Create Detached Dual Occupancy</t>
  </si>
  <si>
    <t>137 Dry Creek Road</t>
  </si>
  <si>
    <t>Secondary Dwelling &amp; Shed with Attached Carport</t>
  </si>
  <si>
    <t>53 Cessnock Street</t>
  </si>
  <si>
    <t>Erect Relocated Dwelling to the Rear of Existing Dwelling,  Construct Two Garages and Associated Driveways, to Create a Detached Dual Occupancy Followed by Torrens Title Subdivision of Land into Two (2) Lots</t>
  </si>
  <si>
    <t>212 Maitland Street</t>
  </si>
  <si>
    <t>Relocate the Shed to a Distance of 6.5m from the Existing Dwelling</t>
  </si>
  <si>
    <t>63 Charles Street</t>
  </si>
  <si>
    <t>5 Bluebell Close</t>
  </si>
  <si>
    <t>Attached Principal &amp; Secondary Dwelling and Associated Retaining Walls</t>
  </si>
  <si>
    <t>1/14 Pearce Street</t>
  </si>
  <si>
    <t>Installation of a Manufactured Home creating a Detached Secondary Dwelling</t>
  </si>
  <si>
    <t>13 Brunker Street</t>
  </si>
  <si>
    <t>Secondary Dwelling &amp; Storage Shed</t>
  </si>
  <si>
    <t>Phased Development: Phase 1 - One (1) into Two (2) Lot Torrens Title Subdivision; Phase 2 - Construction of Attached Dual Occupancy on Newly Created Lot; Phase 3 - One (1) into Two (2) Lot Strata Title Subdivision of Newly Constructed Dual Occupancy</t>
  </si>
  <si>
    <t>47 Gordon Avenue</t>
  </si>
  <si>
    <t>Construct New Detached Dual Occupancy followed by Two (2) Lot Strata Subdivision</t>
  </si>
  <si>
    <t>15A Armidale Street</t>
  </si>
  <si>
    <t>1 Tenth Street</t>
  </si>
  <si>
    <t>Single Storey Principal Dwelling &amp; Attached Secondary Dwelling</t>
  </si>
  <si>
    <t>1/37 Ridgeway Drive</t>
  </si>
  <si>
    <t>20 Colliery Street</t>
  </si>
  <si>
    <t>Attached Principal &amp; Secondary Dwelling &amp; Associated Retaining Walls</t>
  </si>
  <si>
    <t>1/3 Allman Street</t>
  </si>
  <si>
    <t>1/9 Allman Street</t>
  </si>
  <si>
    <t>Single Storey Dwelling to Create Detached Dual Occupancy</t>
  </si>
  <si>
    <t>976 Lovedale Road</t>
  </si>
  <si>
    <t>160 Cessnock Road</t>
  </si>
  <si>
    <t>Principal Dwelling with Garage and Attached Secondary Dwelling with Garage</t>
  </si>
  <si>
    <t>19 Woodlands Drive</t>
  </si>
  <si>
    <t>Installation of Manufactured Home creating a Secondary Dwelling</t>
  </si>
  <si>
    <t>48 Abbey Circuit</t>
  </si>
  <si>
    <t>Detached Dual Occupancy &amp; Subdivision comprising of Alterations &amp; Additions to Existing Dwelling, Construction of New Dwelling to Rear &amp; Two (2) Lot Torrens Title Subdivision of Completed Development</t>
  </si>
  <si>
    <t>15 Yilgarn Avenue</t>
  </si>
  <si>
    <t>1 Evatt Street</t>
  </si>
  <si>
    <t>One (1) Lot into Two (2) Subdivision</t>
  </si>
  <si>
    <t>79 Allandale Street</t>
  </si>
  <si>
    <t>Construction of a Single Storey Dwelling to Create Detached Dual Occupancy</t>
  </si>
  <si>
    <t>1319 Old Maitland Road</t>
  </si>
  <si>
    <t>Single Storey Dwelling - Attached Principal &amp; Secondary</t>
  </si>
  <si>
    <t>1/38 Millbrook Road</t>
  </si>
  <si>
    <t>Secondary Dwelling (granny flat)</t>
  </si>
  <si>
    <t>6 First Street</t>
  </si>
  <si>
    <t>49 Barton Street</t>
  </si>
  <si>
    <t>Dwelling and attached Secondary Dwelling</t>
  </si>
  <si>
    <t>29A Arrowfield Street</t>
  </si>
  <si>
    <t>Dwelling -  New Brick Veneer and Secondary Dwelling (granny flat) Dwelling -  New Brick Veneer Secondary Dwelling (granny flat)</t>
  </si>
  <si>
    <t>1/14 Taminga Road</t>
  </si>
  <si>
    <t>Secondary Dwelling with Attached Garage</t>
  </si>
  <si>
    <t>Single Storey Attached Principal &amp; Secondary Dwellings</t>
  </si>
  <si>
    <t>1/15 Traders Way</t>
  </si>
  <si>
    <t>112 Hopetoun Street</t>
  </si>
  <si>
    <t>19 Cooper Street</t>
  </si>
  <si>
    <t>Secondary Dwelling (Granny Flat)</t>
  </si>
  <si>
    <t>11 Hunter Avenue</t>
  </si>
  <si>
    <t>118 Aberdare Road</t>
  </si>
  <si>
    <t>62 Mount View Road</t>
  </si>
  <si>
    <t>5 Albury Street</t>
  </si>
  <si>
    <t>35 Melbourne Street</t>
  </si>
  <si>
    <t>26 Burnett Street</t>
  </si>
  <si>
    <t>106 Deakin Street</t>
  </si>
  <si>
    <t>Dwelling with attached secondary dwelling</t>
  </si>
  <si>
    <t xml:space="preserve">1/16 Enright Drive </t>
  </si>
  <si>
    <t>1/8 Taminga Road</t>
  </si>
  <si>
    <t>1/6 Taminga Road</t>
  </si>
  <si>
    <t xml:space="preserve">1/15 Emerton Road </t>
  </si>
  <si>
    <t>1/12 Emerton Road</t>
  </si>
  <si>
    <t>33 Brunker Street</t>
  </si>
  <si>
    <t>204 Maitland Street</t>
  </si>
  <si>
    <t>87 Allandale Road</t>
  </si>
  <si>
    <t>1/22 Emerton Road</t>
  </si>
  <si>
    <t xml:space="preserve">13 David Street </t>
  </si>
  <si>
    <t>145 Hopetoun Street</t>
  </si>
  <si>
    <t>4 Abbott Street</t>
  </si>
  <si>
    <t>Dwelling -  New Brick Veneer and Secondary Dwelling (granny flat) and Dwelling -  New Brick Veneer Secondary Dwelling (granny flat) Retaining Wall - Fence</t>
  </si>
  <si>
    <t>1/27 Tooze Circuit</t>
  </si>
  <si>
    <t>Dual Occupancy - Detached - New</t>
  </si>
  <si>
    <t>Dwelling, Secondary Dwelling and Retaining Walls</t>
  </si>
  <si>
    <t>1/21 Wethered Crescent</t>
  </si>
  <si>
    <t>1/27 Wethered Crescent</t>
  </si>
  <si>
    <t>25 Wethered Crescent</t>
  </si>
  <si>
    <t>65 Deakin Street</t>
  </si>
  <si>
    <t>Dwelling, Secondary Dwelling &amp; Retaining Wall</t>
  </si>
  <si>
    <t>46 Greta Street</t>
  </si>
  <si>
    <t>26 Stanford Street</t>
  </si>
  <si>
    <t>17 Cambage Street</t>
  </si>
  <si>
    <t>Dwelling and Secondary Dwelling (granny flat)</t>
  </si>
  <si>
    <t>1/19 Wethered Crescent</t>
  </si>
  <si>
    <t>1/2 Saxby Avenue</t>
  </si>
  <si>
    <t>1/13 Innes Street</t>
  </si>
  <si>
    <t>Single Storey Dwelling, Secondary Dwelling &amp; Retaining Walls</t>
  </si>
  <si>
    <t>1/11 Wethered Crescent</t>
  </si>
  <si>
    <t>47 Eighth Street</t>
  </si>
  <si>
    <t>Principal Dwelling with Attached Secondary Dwelling</t>
  </si>
  <si>
    <t>20A Traders Way</t>
  </si>
  <si>
    <t>16 Tomalpin Street</t>
  </si>
  <si>
    <t>18 Tomalpin Street</t>
  </si>
  <si>
    <t>70 Fourth Street</t>
  </si>
  <si>
    <t>Dwelling, Secondary Dwelling (granny flat) &amp; Retaining Walls</t>
  </si>
  <si>
    <t>1/23 Tooze Circuit</t>
  </si>
  <si>
    <t>1/14 Enright Drive</t>
  </si>
  <si>
    <t>1/37 Bendeich Drive</t>
  </si>
  <si>
    <t>40A Harris Street</t>
  </si>
  <si>
    <t>145 Aberdare Road</t>
  </si>
  <si>
    <t>1/10 Innes Street</t>
  </si>
  <si>
    <t>Secondary Dwelling (granny flat) and Deck Secondary Dwelling (granny flat) Deck</t>
  </si>
  <si>
    <t>12 Coal Street</t>
  </si>
  <si>
    <t>Dwelling</t>
  </si>
  <si>
    <t>1/4 Horne Close</t>
  </si>
  <si>
    <t>Single Storey Dwelling, Attached Secondary Dwelling &amp; Retaining Walls</t>
  </si>
  <si>
    <t xml:space="preserve">1/12 Horne Close </t>
  </si>
  <si>
    <t>46 Fifth Street</t>
  </si>
  <si>
    <t>1/7 Horne Close</t>
  </si>
  <si>
    <t>38 Shedden Street</t>
  </si>
  <si>
    <t xml:space="preserve">71 Maitland Road </t>
  </si>
  <si>
    <t>57 Rawson Street</t>
  </si>
  <si>
    <t>Secondary Dwelling (granny flat) and Demolition of Exiting Garage</t>
  </si>
  <si>
    <t>37 Weston Street</t>
  </si>
  <si>
    <t>51 Stanford Street</t>
  </si>
  <si>
    <t>Single dwelling and  Secondary Dwelling</t>
  </si>
  <si>
    <t>1/4 Lockwood Street</t>
  </si>
  <si>
    <t>1/17 Lockwood Street</t>
  </si>
  <si>
    <t xml:space="preserve">1/5 Moran Parkway </t>
  </si>
  <si>
    <t>6 Marlton Street</t>
  </si>
  <si>
    <t>1/104 Talleyrand Circuit</t>
  </si>
  <si>
    <t>Secondary Dwelling (granny flat) and Carport Secondary Dwelling (granny flat) Carport</t>
  </si>
  <si>
    <t>88 Cessnock Road</t>
  </si>
  <si>
    <t>1/8 Dinton Street</t>
  </si>
  <si>
    <t>New Brick Veneer and Secondary Dwelling (granny flat) and Retaining Wall - Fence</t>
  </si>
  <si>
    <t>1/109 Talleyrand Circuit</t>
  </si>
  <si>
    <t xml:space="preserve">1/36 McGann Drive </t>
  </si>
  <si>
    <t>6 Fisher Street</t>
  </si>
  <si>
    <t>Dwelling &amp; Attached Secondary Dwelling</t>
  </si>
  <si>
    <t>25 Tooze Circuit</t>
  </si>
  <si>
    <t>28 Rawson Street</t>
  </si>
  <si>
    <t>3 Wermol Street</t>
  </si>
  <si>
    <t>Principle Dwelling with Attached Secondary Dwelling &amp; Retaining Walls</t>
  </si>
  <si>
    <t>1/10 Lockwood Street</t>
  </si>
  <si>
    <t>29 Devon Street</t>
  </si>
  <si>
    <t>8 Subiaco Avenue</t>
  </si>
  <si>
    <t>1 Lavendar Street</t>
  </si>
  <si>
    <t>24 Chapman Street</t>
  </si>
  <si>
    <t>Secondary Dwelling (granny flat) and Patio Cover and Deck</t>
  </si>
  <si>
    <t>39 Greta Street</t>
  </si>
  <si>
    <t>Secondary Dwelling and Demolition of Carport</t>
  </si>
  <si>
    <t>New Single Storey Dwelling and Secondary Dwelling and Associated Retaining Walls</t>
  </si>
  <si>
    <t>1/50 Talleyrand Circuit</t>
  </si>
  <si>
    <t xml:space="preserve">56 Talleyrand Circuit </t>
  </si>
  <si>
    <t>Secondary Dwelling (granny flat) and Carport</t>
  </si>
  <si>
    <t>1/7A Hughes Close</t>
  </si>
  <si>
    <t>Demolition of Swimming Pool and Construction of a Secondary Dwelling</t>
  </si>
  <si>
    <t>15 Spring Street</t>
  </si>
  <si>
    <t>1/26 Talleyrand Circuit</t>
  </si>
  <si>
    <t>8 Miller Street</t>
  </si>
  <si>
    <t>Dwelling and Secondary Dwelling (granny flat) and Retaining Wall - Fen Dwelling Secondary Dwelling (granny flat) Retaining Wall - Fence</t>
  </si>
  <si>
    <t>1/36 Talleyrand Circuit</t>
  </si>
  <si>
    <t>4 First Street</t>
  </si>
  <si>
    <t>New Secondary Dwelling (granny flat) and Carport</t>
  </si>
  <si>
    <t>24 Wollombi Road</t>
  </si>
  <si>
    <t>8/2021/21628</t>
  </si>
  <si>
    <t>Convert an Existing Garage to a Secondary Dwelling</t>
  </si>
  <si>
    <t>2 Lorikeet Close</t>
  </si>
  <si>
    <t>9/2021/452</t>
  </si>
  <si>
    <t>Proposed Secondary Dwelling &amp; Retaining walls</t>
  </si>
  <si>
    <t>100 Aberdare Street</t>
  </si>
  <si>
    <t>9/2021/464</t>
  </si>
  <si>
    <t>58 Lang Street</t>
  </si>
  <si>
    <t>Kurri Kuri District Catchment</t>
  </si>
  <si>
    <t>Dwelling and Detached Secondary Dwelling</t>
  </si>
  <si>
    <t xml:space="preserve">42A Deakin Street </t>
  </si>
  <si>
    <t>9/2021/481</t>
  </si>
  <si>
    <t>9/2021/484</t>
  </si>
  <si>
    <t>9/2021/475</t>
  </si>
  <si>
    <t>9 Wickham Street</t>
  </si>
  <si>
    <t>Vineyard Dist, Rd &amp; Bridge</t>
  </si>
  <si>
    <t>Tourist and Visitor Accommodation</t>
  </si>
  <si>
    <t>Alterations and additions to existing hotel/motel accommodation</t>
  </si>
  <si>
    <t>57 Ekerts Road</t>
  </si>
  <si>
    <t>Restaurant, Function Centre comprising Alterations to Existing Premises Chapel, and</t>
  </si>
  <si>
    <t>2910/2018</t>
  </si>
  <si>
    <t>21 Hetton Street</t>
  </si>
  <si>
    <t>384 Wollombi Road</t>
  </si>
  <si>
    <t>48 Cumberland Street</t>
  </si>
  <si>
    <t>267 Wollombi Road</t>
  </si>
  <si>
    <t xml:space="preserve">2270 Wollombi Road </t>
  </si>
  <si>
    <t>Construction of Industrial Shed &amp; Associated Hardstand Area for use as a Depot</t>
  </si>
  <si>
    <t>24-26 Railway Parade</t>
  </si>
  <si>
    <t>Construction of New Storage Shed (Warehouse) in Association with Existing Vineyard</t>
  </si>
  <si>
    <t>1727 Broke Road</t>
  </si>
  <si>
    <t>Demolition of Existing Buildings &amp; Erection of New Retail Premises including Construction of Ten (10) Car Parking &amp; Associated Signage</t>
  </si>
  <si>
    <t>24 North Avenue</t>
  </si>
  <si>
    <t xml:space="preserve"> Alterations &amp; Additions to Greta Workers Club Comprising Internal Reconfiguration, Extension of the Lounge Area, Removal of Tennis Court, Construction of a Beer Garden and Children's Play Area, Extended Loading Dock, New Car Park and Signage.</t>
  </si>
  <si>
    <t>West Street</t>
  </si>
  <si>
    <t xml:space="preserve"> Alterations and Additions to the Existing Hotel Comprising Internal Changes to the Kitchen and Dining Areas, Construction of a Beer Garden with Pergola Over and Associated Fencing</t>
  </si>
  <si>
    <t>Use of Land - Exhibition Village</t>
  </si>
  <si>
    <t>Wine Country Drive</t>
  </si>
  <si>
    <t>8 Cumberland Street</t>
  </si>
  <si>
    <t>8/2013/650</t>
  </si>
  <si>
    <t>78 Avery's Lane</t>
  </si>
  <si>
    <t>79 Avery's Lane</t>
  </si>
  <si>
    <t>8/2013/652</t>
  </si>
  <si>
    <t>80 Avery's Lane</t>
  </si>
  <si>
    <t>8/2013/653</t>
  </si>
  <si>
    <t>81 Avery's Lane</t>
  </si>
  <si>
    <t xml:space="preserve">107 Talleyrand Circuit </t>
  </si>
  <si>
    <t>1/8 Wyla Street</t>
  </si>
  <si>
    <t>58 Taylors Road</t>
  </si>
  <si>
    <t>8/2017/287/1</t>
  </si>
  <si>
    <t>50-52 Wollombi Road</t>
  </si>
  <si>
    <t>84 Wilderness Road</t>
  </si>
  <si>
    <t>Phase 1 - Demolition of Existing Shed &amp; Two (2) Lot Subdivision Phase 2 - Construction of Attached Dual Occupancy Phase 3 - Strata Subdivision Attached Dual Occupancy</t>
  </si>
  <si>
    <t>1/5 Hadfield Circuit</t>
  </si>
  <si>
    <t>SECTION 7.12 LEVY CONTRIBUTIONS PLAN 2017</t>
  </si>
  <si>
    <t xml:space="preserve">RESIDENTIAL SECTION 7.11 CONTRIBUTION PLAN </t>
  </si>
  <si>
    <t>AVERYS VILLAGE SECTION 7.11 CONTRIBUTIONS PLAN</t>
  </si>
  <si>
    <t>BELLBIRD NORTH SECTION 7.11 CONTRIBUTIONS PLAN 2009</t>
  </si>
  <si>
    <t>BLACK HILL QUARRY SECTION 7.11 CONTRIBUTIONS PLAN EXTENSION OF OPERATIONS AT 27 MARCH 1995</t>
  </si>
  <si>
    <t>MOUNT VIEW ROAD MILLFIELD PRECINCT SECTION 7.11 CONTRIBUTIONS PLAN 2011</t>
  </si>
  <si>
    <t>NULKABA SECTION 7.11 CONTRIBUTIONS PLAN</t>
  </si>
  <si>
    <t>TOURISM SECTION 7.11 CONTRIBUTIONS PLAN</t>
  </si>
  <si>
    <t>Torrens Title subdivision to be carried out in stages to create four hundred and thirty nine (439) residential lots; one super lot; one drainage reserve; three residue lots; and ancillary works comprising the removal of vegetation, new open space and landscaping, bulk earthworks, dewatering of dams, construction of new roads and stormwater detention basins and installation of associated servicing infrastructure, including water, sewer, electricity and telecommunications services</t>
  </si>
  <si>
    <t>23 Merthyr Street</t>
  </si>
  <si>
    <t>340 Old Maitland Road</t>
  </si>
  <si>
    <t>Eighty One (81) Lot Subdivision in Four (4) Phases: Phase 1: 19 Lots, Phase 2: 20 Lots, Phase 3: 20 Lots, Phase 4: 22 Lots</t>
  </si>
  <si>
    <t>Torrens Title subdivision to be carried out in stages to create three hundred and fifty five (355) residential lots; one infrastructure super lot; two drainage lots; three drainage lots; and ancillary works comprising the removal of vegetation, new open space and landscaping, bulk earthworks, benching and retaining walls, demolition of existing structures, dewatering of exiting farm dams and stock water points, construction of new roads and stormwater detention basins and installation of associated servicing infrastructure, including water, sewer, power and telecommunications services</t>
  </si>
  <si>
    <t>Construct a New Building for the purpose of Business Premises (Hairdressing Salon and Vacant Business Tenancy) and Relocate Existing Structure for Use as a Take Away Food and Drink Premise, Associated Car Parking, Landscaping and Other Works</t>
  </si>
  <si>
    <t xml:space="preserve">Subdivision of One (1) Lot into Three (3) </t>
  </si>
  <si>
    <t>74 Church Street</t>
  </si>
  <si>
    <t>278 Richmond Vale Road</t>
  </si>
  <si>
    <t>30 Edden Street</t>
  </si>
  <si>
    <t>Two (2) Lot Torrens Title Subdivision; Dual Occupancy (Attached) and Strata Subdivision of Dual Occupancy</t>
  </si>
  <si>
    <t>29 Mount Vincent Road</t>
  </si>
  <si>
    <t>Demolition of Existing Dwelling, Construct Attached Dual Occupancy &amp; Two (2) Lot Strata Subdivision on Proposed Lot 1 within Subdivision of Lot: A DP: 306205</t>
  </si>
  <si>
    <t>Demolition of Existing Dwelling, Construction of Multi-Dwelling Housing Comprising Six (6) Units and Associated Carpet, Earthworks and Drainage</t>
  </si>
  <si>
    <t xml:space="preserve">1/7 Hadfield Circuit </t>
  </si>
  <si>
    <t>Construct Detached Dual Occupancy and Torrens Title Subdivision One (1) Lots into Two (2)</t>
  </si>
  <si>
    <t>One (1) Into Two (2) Lot Subdivision</t>
  </si>
  <si>
    <t>1/7 Saxby Avenue</t>
  </si>
  <si>
    <t>Averys Lane - John Renshaw Dr to south end of subdivision</t>
  </si>
  <si>
    <t xml:space="preserve">Residential Subdivision Comprising Phase 1 - One (1) Lot into five Lots and Phase 2 - One (1) Lot into Three (3) Lots </t>
  </si>
  <si>
    <t>Service Station, Food and Drink Premises, Signage and Associated carparking and landscaping</t>
  </si>
  <si>
    <t>Change of Use (Existing Dwelling to Tourist &amp; Visitor Accommodation), Construction of New Dwelling, Demolition of Existing Buildings, Construction of Shed &amp; Filling of Existing Dam</t>
  </si>
  <si>
    <t>8/2021/21607</t>
  </si>
  <si>
    <t>8/2021/21665</t>
  </si>
  <si>
    <t>41 William Street</t>
  </si>
  <si>
    <t xml:space="preserve">74 William Street </t>
  </si>
  <si>
    <t>8/2021/21737</t>
  </si>
  <si>
    <t>76 William Street</t>
  </si>
  <si>
    <t>9/2021/433</t>
  </si>
  <si>
    <t>9/2021/434</t>
  </si>
  <si>
    <t>17Corbett Road</t>
  </si>
  <si>
    <t>6 Bolton Road</t>
  </si>
  <si>
    <t>9/2021/519</t>
  </si>
  <si>
    <t xml:space="preserve">36 Gordon Avenue </t>
  </si>
  <si>
    <t>9/2021/541</t>
  </si>
  <si>
    <t>Dwelling &amp;Secondary Dwelling</t>
  </si>
  <si>
    <t>6 Waterfort Close</t>
  </si>
  <si>
    <t>8/2021/21522</t>
  </si>
  <si>
    <t>Alterations &amp; Additions to the Existing Cellar Door Terrace by Converting Part of it to an Enclosed Covered Area for Wine Tasting &amp; Dining Purposes</t>
  </si>
  <si>
    <t>8/2021/21597</t>
  </si>
  <si>
    <t>8/2021/21790</t>
  </si>
  <si>
    <t>34 Talleyrand Circuit</t>
  </si>
  <si>
    <t xml:space="preserve">Greta-Branxton District Catchement </t>
  </si>
  <si>
    <t>9/2021/566</t>
  </si>
  <si>
    <t>21 Barton Street</t>
  </si>
  <si>
    <t>8/2018/917</t>
  </si>
  <si>
    <t>Erection of 60 tourist and visitor accommodation units; and associated  carparking landscaping and infrastructure, to be constructed in two phases</t>
  </si>
  <si>
    <t>20/112019</t>
  </si>
  <si>
    <t>8/2021/21095</t>
  </si>
  <si>
    <t>8/2021/21567</t>
  </si>
  <si>
    <t>8/2021/21578</t>
  </si>
  <si>
    <t>8/2021/21620</t>
  </si>
  <si>
    <t>8/2021/21625</t>
  </si>
  <si>
    <t>8/2021/21773</t>
  </si>
  <si>
    <t>9/2021/554</t>
  </si>
  <si>
    <t>9/2021/565</t>
  </si>
  <si>
    <t>9/2021/579</t>
  </si>
  <si>
    <t>213 Watagan Creek Road</t>
  </si>
  <si>
    <t>92D Kendall Street</t>
  </si>
  <si>
    <t>90 Rawson Street</t>
  </si>
  <si>
    <t>New Dual Living Dwelling With Attached Garage</t>
  </si>
  <si>
    <t>17 Dempsey Way</t>
  </si>
  <si>
    <t>New Dual Dwelling with Attached Garage and Retaining Wall</t>
  </si>
  <si>
    <t>4 Dempsey Way</t>
  </si>
  <si>
    <t>24 Elizabeth Street</t>
  </si>
  <si>
    <t>92B Kendall Street</t>
  </si>
  <si>
    <t>76 Alkira Avenue</t>
  </si>
  <si>
    <t>4 Beaufort Avenue</t>
  </si>
  <si>
    <t>9/2021/546</t>
  </si>
  <si>
    <t>Continued Use - Cellar Door</t>
  </si>
  <si>
    <t>8/2021/21646</t>
  </si>
  <si>
    <t>94A Kendall Street</t>
  </si>
  <si>
    <t>8/2021/21661</t>
  </si>
  <si>
    <t>12 Government Road</t>
  </si>
  <si>
    <t>8/2021/21699</t>
  </si>
  <si>
    <t>64 Triton Boulevarde</t>
  </si>
  <si>
    <t>8/2021/21717</t>
  </si>
  <si>
    <t>8/2021/21816</t>
  </si>
  <si>
    <t>8/2021/21932</t>
  </si>
  <si>
    <t>9/2021/622</t>
  </si>
  <si>
    <t>9/2021/629</t>
  </si>
  <si>
    <t>Detached Secondary Dwelling with Carport</t>
  </si>
  <si>
    <t>Principal Dwelling, Secondary Dwelling &amp; Detached Garage</t>
  </si>
  <si>
    <t>Secondary Dwelling &amp; Attached Carport</t>
  </si>
  <si>
    <t>15 Anderson Avenue</t>
  </si>
  <si>
    <t>4 Corbett Road</t>
  </si>
  <si>
    <t>33 Stonebark Court</t>
  </si>
  <si>
    <t>101 Station Street</t>
  </si>
  <si>
    <t>Secondary Dwelling &amp; Garage</t>
  </si>
  <si>
    <t>8/2021/21752</t>
  </si>
  <si>
    <t>96 Wollombi Road</t>
  </si>
  <si>
    <t>16 Alfred Street</t>
  </si>
  <si>
    <t>9/2021/635</t>
  </si>
  <si>
    <t>38 High Street</t>
  </si>
  <si>
    <t>9/2021/640</t>
  </si>
  <si>
    <t>NORTH BRANXTON</t>
  </si>
  <si>
    <t>9/2021/641</t>
  </si>
  <si>
    <t>6 Harmony Close</t>
  </si>
  <si>
    <t>BELLBIRD NORTH</t>
  </si>
  <si>
    <t>3 Dempsey Way</t>
  </si>
  <si>
    <t xml:space="preserve">Bellbird North Local Contributions </t>
  </si>
  <si>
    <t>9/2021/602</t>
  </si>
  <si>
    <t>9/2021/660</t>
  </si>
  <si>
    <t>9/2021/681</t>
  </si>
  <si>
    <t>27 Alfred Street</t>
  </si>
  <si>
    <t>9/2021/690</t>
  </si>
  <si>
    <t>34 Lang Street</t>
  </si>
  <si>
    <t>9/2021/717</t>
  </si>
  <si>
    <t>52 Wallsend Street</t>
  </si>
  <si>
    <t>42 Northcote Street</t>
  </si>
  <si>
    <t>Secondary Dwelling and Alterations to Existing Dwelling</t>
  </si>
  <si>
    <t>8/2019/604</t>
  </si>
  <si>
    <t>8 Embelton Street</t>
  </si>
  <si>
    <t>8/2021/21437</t>
  </si>
  <si>
    <t>Truck Depot for the Parking &amp; Servicing of Earthmoving Machinery</t>
  </si>
  <si>
    <t xml:space="preserve">2 Varty Street </t>
  </si>
  <si>
    <t>8/2021/22043</t>
  </si>
  <si>
    <t>18 Wethered Crescent</t>
  </si>
  <si>
    <t>9/2021/731</t>
  </si>
  <si>
    <t>39 Northumberland Street</t>
  </si>
  <si>
    <t>9/2021/738</t>
  </si>
  <si>
    <t>7 Dempsey Way</t>
  </si>
  <si>
    <t>8/2021/21580</t>
  </si>
  <si>
    <t>Attached Dual Occupancy &amp; Two (2) Lot Strata Title Subdivision</t>
  </si>
  <si>
    <t>33 Augusta Close</t>
  </si>
  <si>
    <t>8/2021/21622</t>
  </si>
  <si>
    <t xml:space="preserve">BELLBIRD </t>
  </si>
  <si>
    <t>8 Waterfort Close</t>
  </si>
  <si>
    <t>8/2021/21669</t>
  </si>
  <si>
    <t>12 Waterfort Close</t>
  </si>
  <si>
    <t>8/2021/21929</t>
  </si>
  <si>
    <t>1 Kempe Street</t>
  </si>
  <si>
    <t>8/2021/22107</t>
  </si>
  <si>
    <t>8/2021/22120</t>
  </si>
  <si>
    <t>40A Nelson Street</t>
  </si>
  <si>
    <t>Principal Dwelling with Attached Secondary Dwelling &amp; Associated</t>
  </si>
  <si>
    <t>40D Nelson Street</t>
  </si>
  <si>
    <t>9/2021/721</t>
  </si>
  <si>
    <t>9/2021/742</t>
  </si>
  <si>
    <t>9/2021/746</t>
  </si>
  <si>
    <t>12 Oxley Road</t>
  </si>
  <si>
    <t>13 Oxley Road</t>
  </si>
  <si>
    <t>Dwelling, secondary dwelling, earthworks, retaining walls</t>
  </si>
  <si>
    <t>20 Oxley Road</t>
  </si>
  <si>
    <t>9/2022/2022</t>
  </si>
  <si>
    <t>31 Ballyneal Crescent</t>
  </si>
  <si>
    <t>8/2021/21618</t>
  </si>
  <si>
    <t>Agricultural Produce Industry (comprising of a Farm Shed, Ancillary Offices, Staff Amenities, Three (3) Greenhouse Structures &amp; Machinery Compound Area), a Plant Nursery &amp; a Dwelling</t>
  </si>
  <si>
    <t>3214083, 3214088 &amp; 3214081</t>
  </si>
  <si>
    <t>8/2021/21510</t>
  </si>
  <si>
    <t xml:space="preserve">10 Waterfort Close </t>
  </si>
  <si>
    <t>8/2021/21904</t>
  </si>
  <si>
    <t>35 William Street</t>
  </si>
  <si>
    <t>8/2021/22057</t>
  </si>
  <si>
    <t>52 Campbell Street</t>
  </si>
  <si>
    <t>ELLAONG</t>
  </si>
  <si>
    <t>8/2021/22219</t>
  </si>
  <si>
    <t>80 Edward Street</t>
  </si>
  <si>
    <t>9/2022/2026</t>
  </si>
  <si>
    <t>9/2022/2056</t>
  </si>
  <si>
    <t xml:space="preserve">7 Quintero Close </t>
  </si>
  <si>
    <t>33 Ballyneal Crescent</t>
  </si>
  <si>
    <t>9/2022/2060</t>
  </si>
  <si>
    <t>9/2022/2061</t>
  </si>
  <si>
    <t>37 Bridge Street</t>
  </si>
  <si>
    <t xml:space="preserve">112 Averys Lane </t>
  </si>
  <si>
    <t>8/2021/22250</t>
  </si>
  <si>
    <t>55 Mount View Road</t>
  </si>
  <si>
    <t>9/2021/642</t>
  </si>
  <si>
    <t>61 Lang Street</t>
  </si>
  <si>
    <t>9/2021/714</t>
  </si>
  <si>
    <t>9/2021/718</t>
  </si>
  <si>
    <t>Dual Occupancy and Retaining Wall</t>
  </si>
  <si>
    <t>3 Beaufort Avenue</t>
  </si>
  <si>
    <t>9/2022/2078</t>
  </si>
  <si>
    <t>9/2022/2086</t>
  </si>
  <si>
    <t>21 Doyle Street</t>
  </si>
  <si>
    <t>123 Congewai Street</t>
  </si>
  <si>
    <t>8/2021/21278</t>
  </si>
  <si>
    <t>8/2021/21432</t>
  </si>
  <si>
    <t>Construct New Tourist Accommodation Unit</t>
  </si>
  <si>
    <t>118 Maurice Road</t>
  </si>
  <si>
    <t>Farm Shed</t>
  </si>
  <si>
    <t>443 Sandy Creek Road</t>
  </si>
  <si>
    <t>8/2021/21656</t>
  </si>
  <si>
    <t>8/2021/21608</t>
  </si>
  <si>
    <t>11 Waterfort Close</t>
  </si>
  <si>
    <t>8/2021/21820</t>
  </si>
  <si>
    <t>353 Oakey Creek Road</t>
  </si>
  <si>
    <t>8/2021/21830</t>
  </si>
  <si>
    <t>1 Lindsay Street</t>
  </si>
  <si>
    <t>8/2021/22357</t>
  </si>
  <si>
    <t>17 Bangalay Street</t>
  </si>
  <si>
    <t>9/2022/2109</t>
  </si>
  <si>
    <t>9/2022/2111</t>
  </si>
  <si>
    <t>9/2022/2112</t>
  </si>
  <si>
    <t>9/2022/2130</t>
  </si>
  <si>
    <t>22 Corymbia Circuit</t>
  </si>
  <si>
    <t xml:space="preserve">13 Berwick Avenue </t>
  </si>
  <si>
    <t xml:space="preserve">9 Berwick Avenue </t>
  </si>
  <si>
    <t xml:space="preserve">11 Berwick Avenue </t>
  </si>
  <si>
    <t>9/2022/2176</t>
  </si>
  <si>
    <t>Attached Dual Occupancy on Proposed Lot 2 in a Resubdivision of Lot 21 Sec E DP 4309</t>
  </si>
  <si>
    <t>8/2021/21805</t>
  </si>
  <si>
    <t>Construction of a new KFC</t>
  </si>
  <si>
    <t>5 Tolbar Avenue</t>
  </si>
  <si>
    <t>8/2021/22085</t>
  </si>
  <si>
    <t>8/2021/22166</t>
  </si>
  <si>
    <t>Alterations &amp; Additions to the Existing Tourist Accommodation</t>
  </si>
  <si>
    <t>197 Londons Road</t>
  </si>
  <si>
    <t>Change of Use from Existing Shed to Tourist &amp; Visitor Accommodation Building including Alterations &amp; Additions</t>
  </si>
  <si>
    <t>10 Kempe Street</t>
  </si>
  <si>
    <t>8/2016/116</t>
  </si>
  <si>
    <t>8 Avery's Lane</t>
  </si>
  <si>
    <t>S4.55(1A) Modification to alter the layout of the approved subdivision resulting in a reduction of one (1) residential lot and relocation/redesign of the detention basin; minor amendments to vegetation/ecology conditions</t>
  </si>
  <si>
    <t>8/2021/22159</t>
  </si>
  <si>
    <t>9/2022/2178</t>
  </si>
  <si>
    <t>9/2022/2192</t>
  </si>
  <si>
    <t>9/2022/2193</t>
  </si>
  <si>
    <t>Secondary dwelling &amp; deck</t>
  </si>
  <si>
    <t xml:space="preserve">6 Grattan Street </t>
  </si>
  <si>
    <t>17 Wren Way</t>
  </si>
  <si>
    <t>63 Ferry Parade</t>
  </si>
  <si>
    <t>8/2021/21528</t>
  </si>
  <si>
    <t>S4.55(1A) Alterations to Existing Dwelling to Create One (1) Tourist Accommodation Building</t>
  </si>
  <si>
    <t xml:space="preserve">189 Oakey Creek Road </t>
  </si>
  <si>
    <t>9/2022/2200</t>
  </si>
  <si>
    <t>9/2022/2201</t>
  </si>
  <si>
    <t>9/2022/2202</t>
  </si>
  <si>
    <t>9/2022/2210</t>
  </si>
  <si>
    <t>8 Jewell Road</t>
  </si>
  <si>
    <t>54 Jamieson Drive</t>
  </si>
  <si>
    <t xml:space="preserve">5 Wren Way </t>
  </si>
  <si>
    <t>18 Jewell Road</t>
  </si>
  <si>
    <t>8/2021/22167</t>
  </si>
  <si>
    <t>8/2021/22323</t>
  </si>
  <si>
    <t>5 Corymbia Circuit</t>
  </si>
  <si>
    <t xml:space="preserve">Kurri to Maitland Local Catchment </t>
  </si>
  <si>
    <t>78 William Street</t>
  </si>
  <si>
    <t>Attached Dual Occupancy and Two (2) Lot Torrens Title Subdivision</t>
  </si>
  <si>
    <t>8 Corymbia Circuit</t>
  </si>
  <si>
    <t>8/2020/20936</t>
  </si>
  <si>
    <t>8/2021/21598</t>
  </si>
  <si>
    <t>8/2021/21640</t>
  </si>
  <si>
    <t>330 De Beyers Road</t>
  </si>
  <si>
    <t>8/2021/22068</t>
  </si>
  <si>
    <t>52 Hopetoun Street</t>
  </si>
  <si>
    <t>8/2021/22344</t>
  </si>
  <si>
    <t>17 Corymbia Circuit</t>
  </si>
  <si>
    <t>8/2022/242</t>
  </si>
  <si>
    <t>Attached Principal Dwelling &amp; Secondary Dwellings</t>
  </si>
  <si>
    <t>26 Beaufort Avenue</t>
  </si>
  <si>
    <t>8/2022/33</t>
  </si>
  <si>
    <t>Secondary Dwelling and Tree Removal</t>
  </si>
  <si>
    <t xml:space="preserve">11 O'Connors Road </t>
  </si>
  <si>
    <t>9/2022/2220</t>
  </si>
  <si>
    <t>9/2022/2231</t>
  </si>
  <si>
    <t>9/2022/2255</t>
  </si>
  <si>
    <t>9/2022/2271</t>
  </si>
  <si>
    <t>267 Maitland Road</t>
  </si>
  <si>
    <t>26 Desmond Street</t>
  </si>
  <si>
    <t>23 Cambage Street</t>
  </si>
  <si>
    <t xml:space="preserve">4 North Street </t>
  </si>
  <si>
    <t>8/2021/21395</t>
  </si>
  <si>
    <t>8/2021/21158</t>
  </si>
  <si>
    <t>97 Kesterton Rise</t>
  </si>
  <si>
    <t>Construction of a Seniors Housing Development (to occur in 15 phases) Comprising 206 Self-Contained Dwellings and Associated Recreational Facilities, Boundary Adjustment, Roads, Stormwater Infrastructure, Landscaping and Signage.</t>
  </si>
  <si>
    <t>8/2021/21701</t>
  </si>
  <si>
    <t>8/2021/22338</t>
  </si>
  <si>
    <t>9 Dianella Cresent</t>
  </si>
  <si>
    <t>8/2022/146</t>
  </si>
  <si>
    <t>8/2022/148</t>
  </si>
  <si>
    <t>Attached Principal and Secondary Dwelling</t>
  </si>
  <si>
    <t>8 Callistemon Close</t>
  </si>
  <si>
    <t>18 Quintero Close</t>
  </si>
  <si>
    <t>9/2022/2228</t>
  </si>
  <si>
    <t>29 Portrush Avenue</t>
  </si>
  <si>
    <t>9/2022/2282</t>
  </si>
  <si>
    <t>9/2022/2319</t>
  </si>
  <si>
    <t>6 Seventh Street</t>
  </si>
  <si>
    <t>9 Gleneagles Avenue</t>
  </si>
  <si>
    <t>Phase 1 - Demolition of Existing Dwelling &amp; Three (3) Lot Torrens Title Subdivision
Phase 2 - Construction of a Dual Occupancy on each of the Proposed Lots 1, 2 &amp; 3
Phase 3 - Two (2) Lot Torrens Title Subdivision of the Dual Occupancy on Proposed Lot 1 &amp; Strata Title Subdivision of the Dual Occupancies on Proposed Lots 2 &amp; 4</t>
  </si>
  <si>
    <t>221 De Beyers Road</t>
  </si>
  <si>
    <t>8/2021/22251</t>
  </si>
  <si>
    <t>Construct New Greenhouse and Use for Intensive Plant Agriculture</t>
  </si>
  <si>
    <t>78 Fleming Street</t>
  </si>
  <si>
    <t>8/2009/268/6</t>
  </si>
  <si>
    <t xml:space="preserve">Section 4.55 (1A) Modification to Section 7.11 (cf previous s94) Contributions </t>
  </si>
  <si>
    <t>8/2021/21700</t>
  </si>
  <si>
    <t xml:space="preserve">1038 Sandy Creek Road </t>
  </si>
  <si>
    <t>Construction of Stables, Indoor Equestrian Arena &amp; a Shed for Private Use</t>
  </si>
  <si>
    <t>8/2021/22190</t>
  </si>
  <si>
    <t>Commercial Premises (Drive Thru Bottle Shop &amp; Car Washing Facility, Including Vacuum &amp; Dog Wash Facilities &amp; Office)</t>
  </si>
  <si>
    <t>6 Well Street</t>
  </si>
  <si>
    <t>9/2022/2349</t>
  </si>
  <si>
    <t>Shop Fitout</t>
  </si>
  <si>
    <t xml:space="preserve">22 Empire Street </t>
  </si>
  <si>
    <t>16/06/2022 &amp; 14/06/2022</t>
  </si>
  <si>
    <t>3310615 &amp; 3309370</t>
  </si>
  <si>
    <t>8/2021/21974</t>
  </si>
  <si>
    <t>24 Swanson Street</t>
  </si>
  <si>
    <t>8/2021/22304</t>
  </si>
  <si>
    <t>8/2021/22378</t>
  </si>
  <si>
    <t>37A Coronation Street</t>
  </si>
  <si>
    <t>43 Coronation Street</t>
  </si>
  <si>
    <t>8/2022/237</t>
  </si>
  <si>
    <t>20 Sale Street</t>
  </si>
  <si>
    <t>8/2022/263</t>
  </si>
  <si>
    <t>137 Rawson Street</t>
  </si>
  <si>
    <t>8/2022/338</t>
  </si>
  <si>
    <t>9/2022/2374</t>
  </si>
  <si>
    <t>9/2022/2403</t>
  </si>
  <si>
    <t>81 Melbourne Street</t>
  </si>
  <si>
    <t>73 Armidale Street</t>
  </si>
  <si>
    <t>Residential Subdivision: Phase 1 – Boundary Adjustment _ Phase 2 – 92 Residential Lot and Drainage Reserve</t>
  </si>
  <si>
    <t>1/7 Glen Ayr Avenue</t>
  </si>
  <si>
    <t>8/2019/415</t>
  </si>
  <si>
    <t>Single Storey Dwelling &amp; Detached Two Storey Secondary Dwelling with Attached Garage</t>
  </si>
  <si>
    <t>90 Mitchell Avenue</t>
  </si>
  <si>
    <t>Construct New Dwelling to Create Detached Dual Occupancy</t>
  </si>
  <si>
    <t xml:space="preserve">1C Mount View Road </t>
  </si>
  <si>
    <t>Casuarina Drive</t>
  </si>
  <si>
    <t>8/2021/21921</t>
  </si>
  <si>
    <t>1 Harle Street</t>
  </si>
  <si>
    <t>8/2021/22301</t>
  </si>
  <si>
    <t xml:space="preserve">Secondary Dwelling </t>
  </si>
  <si>
    <t>8/2022/106</t>
  </si>
  <si>
    <t>21 Hunter Avenue</t>
  </si>
  <si>
    <t>8/2022/128</t>
  </si>
  <si>
    <t>15 Mitchell Street</t>
  </si>
  <si>
    <t>8/2022/509</t>
  </si>
  <si>
    <t xml:space="preserve">Two (2) Storey Secondary Dwelling </t>
  </si>
  <si>
    <t xml:space="preserve">114 Rawson Street </t>
  </si>
  <si>
    <t>9/2022/2430</t>
  </si>
  <si>
    <t>9/2022/2433</t>
  </si>
  <si>
    <t>Construction of Secondary Dwelling</t>
  </si>
  <si>
    <t xml:space="preserve">362 Lang Street </t>
  </si>
  <si>
    <t>Dwelling and Seconary Dwelling</t>
  </si>
  <si>
    <t>65 Kesterton Rise</t>
  </si>
  <si>
    <t>8/2021/21623</t>
  </si>
  <si>
    <t>S4.55(1A) Modification - To Remove Requirements for Access Upgrades</t>
  </si>
  <si>
    <t>33 Government Road</t>
  </si>
  <si>
    <t>8/2021/21990</t>
  </si>
  <si>
    <t>69 Charles Street</t>
  </si>
  <si>
    <t>8/2021/22100</t>
  </si>
  <si>
    <t>12 Bridge Street</t>
  </si>
  <si>
    <t>8/2022/150</t>
  </si>
  <si>
    <t>11 Mountain View Place</t>
  </si>
  <si>
    <t>8/2022/182</t>
  </si>
  <si>
    <t>8/2022/295</t>
  </si>
  <si>
    <t>43 Jamieson Drive</t>
  </si>
  <si>
    <t>9/2022/2419</t>
  </si>
  <si>
    <t>Secondary dwelling</t>
  </si>
  <si>
    <t>46 Ferguson Street</t>
  </si>
  <si>
    <t>8/2021/21645</t>
  </si>
  <si>
    <t>Alterations and Additions to Existing Winery and Cellar Door</t>
  </si>
  <si>
    <t>132 Lovedale Road</t>
  </si>
  <si>
    <t>8/2021/21803</t>
  </si>
  <si>
    <t>Construct New Aircraft Hangar</t>
  </si>
  <si>
    <t>8/2015/314/4</t>
  </si>
  <si>
    <t>8/2021/21550</t>
  </si>
  <si>
    <t>Change of Use of Existing Buildings to Dual Occupancy</t>
  </si>
  <si>
    <t>188 Lomas Lane</t>
  </si>
  <si>
    <t>8/2021/21839</t>
  </si>
  <si>
    <t xml:space="preserve">59 Northumberland Street  </t>
  </si>
  <si>
    <t xml:space="preserve">NEATH </t>
  </si>
  <si>
    <t>8/2021/22210</t>
  </si>
  <si>
    <t>Section 4.55(1A) Modification Alter Water Supply for Bushfire Protection</t>
  </si>
  <si>
    <t xml:space="preserve">871 Lovedale Road </t>
  </si>
  <si>
    <t>33 Hickey Street</t>
  </si>
  <si>
    <t>9/2022/2359</t>
  </si>
  <si>
    <t>23 Corymbia Circuit</t>
  </si>
  <si>
    <t>9/2022/2360</t>
  </si>
  <si>
    <t>9/2022/2362</t>
  </si>
  <si>
    <t>9/2022/2367</t>
  </si>
  <si>
    <t>9/2022/2368</t>
  </si>
  <si>
    <t>9/2022/2369</t>
  </si>
  <si>
    <t>9/2022/2370</t>
  </si>
  <si>
    <t>19 Corymbia Circuit</t>
  </si>
  <si>
    <t>27 Bangalay Street</t>
  </si>
  <si>
    <t>22 Bangalay Street</t>
  </si>
  <si>
    <t>29 Bangalay Street</t>
  </si>
  <si>
    <t xml:space="preserve">21 Corymbia Circuit </t>
  </si>
  <si>
    <t xml:space="preserve">Cessock City Council </t>
  </si>
  <si>
    <t>40 Corymbia Circuit</t>
  </si>
  <si>
    <t>9/2022/2371</t>
  </si>
  <si>
    <t>28 Corymbia Circuit</t>
  </si>
  <si>
    <t>9/2022/2398</t>
  </si>
  <si>
    <t>24 Corymbia Street</t>
  </si>
  <si>
    <t>9/2022/2408</t>
  </si>
  <si>
    <t xml:space="preserve">24 Bangalay Street </t>
  </si>
  <si>
    <t xml:space="preserve">HEDDON GRETA </t>
  </si>
  <si>
    <t>9/2022/2409</t>
  </si>
  <si>
    <t>9/2022/2410</t>
  </si>
  <si>
    <t xml:space="preserve">20 Bangalay Street  </t>
  </si>
  <si>
    <t>26 Corymbia Circuit</t>
  </si>
  <si>
    <t>9/2022/2415</t>
  </si>
  <si>
    <t xml:space="preserve">25 Corymbia Circuit </t>
  </si>
  <si>
    <t>9/2022/2465</t>
  </si>
  <si>
    <t>572 Wollombi Road</t>
  </si>
  <si>
    <r>
      <t xml:space="preserve">Phased Development Comprising of: </t>
    </r>
    <r>
      <rPr>
        <b/>
        <sz val="11"/>
        <color rgb="FF000000"/>
        <rFont val="Arial"/>
        <family val="2"/>
      </rPr>
      <t>Phase 1</t>
    </r>
    <r>
      <rPr>
        <sz val="11"/>
        <color indexed="8"/>
        <rFont val="Arial"/>
        <family val="2"/>
      </rPr>
      <t xml:space="preserve"> - One (1) into Two (2) Lot Torrens Title Subdivision. Phase 2 - Constructions of Attached Primary and Secondary Dwelling on Lot 1. Phase 3 - Constructions of Attached Primary and Secondary Dwelling on  Lot 2</t>
    </r>
  </si>
  <si>
    <r>
      <t>Phased Development Comprising of: Phase 1 - One (1) into Two (2) Lot Torrens Title Subdivision.</t>
    </r>
    <r>
      <rPr>
        <b/>
        <sz val="11"/>
        <color rgb="FF000000"/>
        <rFont val="Arial"/>
        <family val="2"/>
      </rPr>
      <t xml:space="preserve"> Phase 2</t>
    </r>
    <r>
      <rPr>
        <sz val="11"/>
        <color indexed="8"/>
        <rFont val="Arial"/>
        <family val="2"/>
      </rPr>
      <t xml:space="preserve"> - Constructions of Attached Primary and Secondary Dwelling on Lot 1. Phase 3 - Constructions of Attached Primary and Secondary Dwelling on  Lot 2</t>
    </r>
  </si>
  <si>
    <r>
      <t xml:space="preserve">Phased Development Comprising of: Phase 1 - One (1) into Two (2) Lot Torrens Title Subdivision. Phase 2 - Constructions of Attached Primary and Secondary Dwelling on Lot 1. </t>
    </r>
    <r>
      <rPr>
        <b/>
        <sz val="11"/>
        <color rgb="FF000000"/>
        <rFont val="Arial"/>
        <family val="2"/>
      </rPr>
      <t>Phase 3</t>
    </r>
    <r>
      <rPr>
        <sz val="11"/>
        <color indexed="8"/>
        <rFont val="Arial"/>
        <family val="2"/>
      </rPr>
      <t xml:space="preserve"> - Constructions of Attached Primary and Secondary Dwelling on  Lot 3</t>
    </r>
  </si>
  <si>
    <t xml:space="preserve">Government Road Catchment </t>
  </si>
  <si>
    <t>8/2018/864/1</t>
  </si>
  <si>
    <t>8/2020/20464</t>
  </si>
  <si>
    <t>8/2020/20636</t>
  </si>
  <si>
    <t>8/2022/136</t>
  </si>
  <si>
    <t>38 Northcote Street</t>
  </si>
  <si>
    <t>8/2022/233</t>
  </si>
  <si>
    <t>39 Scott Street</t>
  </si>
  <si>
    <t>8/2022/326</t>
  </si>
  <si>
    <t>Dual Occupancy &amp; Subdivision (One into Two Lots)</t>
  </si>
  <si>
    <t>5 Berwick Avenue</t>
  </si>
  <si>
    <t>8/2022/411</t>
  </si>
  <si>
    <t>30 Pokolbin Street</t>
  </si>
  <si>
    <t>8/2022/437</t>
  </si>
  <si>
    <t>160 Black Hill Road</t>
  </si>
  <si>
    <t>9/2022/2373</t>
  </si>
  <si>
    <t>33 Bangalay Street</t>
  </si>
  <si>
    <t>9/2022/2423</t>
  </si>
  <si>
    <t xml:space="preserve">30 Corynbia Circuit </t>
  </si>
  <si>
    <t>9/2022/2427</t>
  </si>
  <si>
    <t xml:space="preserve">31 Bangalay Street </t>
  </si>
  <si>
    <t>9/2022/2429</t>
  </si>
  <si>
    <t>9/2022/2488</t>
  </si>
  <si>
    <t xml:space="preserve">12 Wangi Avenue </t>
  </si>
  <si>
    <t>9/2022/2504</t>
  </si>
  <si>
    <t>Proposed Granny flat and attached Garage</t>
  </si>
  <si>
    <t>159 Rawson Street</t>
  </si>
  <si>
    <t>9/2022/2505</t>
  </si>
  <si>
    <t>7 Corymbia Circuit</t>
  </si>
  <si>
    <t>9/2022/2510</t>
  </si>
  <si>
    <t>2 Storey Self Storage Building C &amp; Single Storey Building D</t>
  </si>
  <si>
    <t>1/373-379 Maitland Road</t>
  </si>
  <si>
    <t>8/2021/21445</t>
  </si>
  <si>
    <t>Construct New Dwelling to Create Dual Occupancy</t>
  </si>
  <si>
    <t>109 Vermont Road</t>
  </si>
  <si>
    <t>8/2021/21683</t>
  </si>
  <si>
    <t>61 Mitchell Avenue</t>
  </si>
  <si>
    <t>8/2022/301</t>
  </si>
  <si>
    <t>71 Mount View Road</t>
  </si>
  <si>
    <t>8/2022/319</t>
  </si>
  <si>
    <t>14 Wren Way</t>
  </si>
  <si>
    <t>8/2022/342</t>
  </si>
  <si>
    <t>Dual Occupancy and Subdivision (One into Two Lots)</t>
  </si>
  <si>
    <t>7 Berwick Avenue</t>
  </si>
  <si>
    <t>8/2022/434</t>
  </si>
  <si>
    <t>103 Crossing Street</t>
  </si>
  <si>
    <t>BELLBILL</t>
  </si>
  <si>
    <t>8/2022/459</t>
  </si>
  <si>
    <t>65 Fifth Street</t>
  </si>
  <si>
    <t>8/2022/549</t>
  </si>
  <si>
    <t>60 Pillar Street</t>
  </si>
  <si>
    <t>9/2022/2509</t>
  </si>
  <si>
    <t>4 Levy Street</t>
  </si>
  <si>
    <t>9/2022/2517</t>
  </si>
  <si>
    <t>97 Harle Street</t>
  </si>
  <si>
    <t>Manufactured Home Estate comprising 165 Moveable Dwelling Sites &amp; Ancillary Facilities including Manager's Dwelling, Club House, Outbuildings, Recreational Facilities, Car Parking &amp; Roads, Associated Clearing &amp; Demolition of Existing Dwelling, to be constructed in Six (6) Phases - PHASE 1</t>
  </si>
  <si>
    <t>Manufactured Home Estate comprising 165 Moveable Dwelling Sites &amp; Ancillary Facilities including Manager's Dwelling, Club House, Outbuildings, Recreational Facilities, Car Parking &amp; Roads, Associated Clearing &amp; Demolition of Existing Dwelling, to be constructed in Six (6) Phases - PHASE 2</t>
  </si>
  <si>
    <t>Manufactured Home Estate comprising 165 Moveable Dwelling Sites &amp; Ancillary Facilities including Manager's Dwelling, Club House, Outbuildings, Recreational Facilities, Car Parking &amp; Roads, Associated Clearing &amp; Demolition of Existing Dwelling, to be constructed in Six (6) Phases - PHASE 3</t>
  </si>
  <si>
    <t>Manufactured Home Estate comprising 165 Moveable Dwelling Sites &amp; Ancillary Facilities including Manager's Dwelling, Club House, Outbuildings, Recreational Facilities, Car Parking &amp; Roads, Associated Clearing &amp; Demolition of Existing Dwelling, to be constructed in Six (6) Phases - PHASE 4</t>
  </si>
  <si>
    <t>Manufactured Home Estate comprising 165 Moveable Dwelling Sites &amp; Ancillary Facilities including Manager's Dwelling, Club House, Outbuildings, Recreational Facilities, Car Parking &amp; Roads, Associated Clearing &amp; Demolition of Existing Dwelling, to be constructed in Six (6) Phases - PHASE 5</t>
  </si>
  <si>
    <t>Manufactured Home Estate comprising 165 Moveable Dwelling Sites &amp; Ancillary Facilities including Manager's Dwelling, Club House, Outbuildings, Recreational Facilities, Car Parking &amp; Roads, Associated Clearing &amp; Demolition of Existing Dwelling, to be constructed in Six (6) Phases - PHASE 6</t>
  </si>
  <si>
    <t>64 Ferguson Street</t>
  </si>
  <si>
    <t>Local Open Space (Land &amp; Works)</t>
  </si>
  <si>
    <t>8/2021/21844</t>
  </si>
  <si>
    <t>Industrial Fabrication Workshop with Ancillary Office, Parking &amp; Associated Earthworks, Landscaping &amp; Business Signage</t>
  </si>
  <si>
    <t>152 Mitchell Avenue</t>
  </si>
  <si>
    <t>8/2022/125</t>
  </si>
  <si>
    <t>304 Whitings Lane</t>
  </si>
  <si>
    <t>8/2022/352</t>
  </si>
  <si>
    <t>New Dwelling to Create Detached Dual Occupancy</t>
  </si>
  <si>
    <t>5 Millfield Road</t>
  </si>
  <si>
    <t>$8.915.40</t>
  </si>
  <si>
    <t>$1.189.03</t>
  </si>
  <si>
    <t>8/2022/451</t>
  </si>
  <si>
    <t>$4.063.16</t>
  </si>
  <si>
    <t>$1.685.00</t>
  </si>
  <si>
    <t>$6.856.24</t>
  </si>
  <si>
    <t>14 Jewell Road</t>
  </si>
  <si>
    <t>8/2022/497</t>
  </si>
  <si>
    <t>13 Beaufort Avenue</t>
  </si>
  <si>
    <t>8/2022/779</t>
  </si>
  <si>
    <t>34 Corymbia Circuit</t>
  </si>
  <si>
    <t>8/2022/780</t>
  </si>
  <si>
    <t>36 Corymbia Circuit</t>
  </si>
  <si>
    <t>9/2022/2521</t>
  </si>
  <si>
    <t>9/2022/2537</t>
  </si>
  <si>
    <t>12 Jarvis Way</t>
  </si>
  <si>
    <t>Dwelling, Secondary Dwelling, Retaining Wall &amp; Earthworks</t>
  </si>
  <si>
    <t>66 Lancaster Vista</t>
  </si>
  <si>
    <t>8/2022/264</t>
  </si>
  <si>
    <t>6 Berwick Avenue</t>
  </si>
  <si>
    <t>8/2022/387</t>
  </si>
  <si>
    <t xml:space="preserve">11 Beaufort Avenue </t>
  </si>
  <si>
    <t>8/2022/811</t>
  </si>
  <si>
    <t>38 Corymbia Circuit</t>
  </si>
  <si>
    <t>9/2022/2550</t>
  </si>
  <si>
    <t>Affordable Housing (Secondary Dwelling)</t>
  </si>
  <si>
    <t xml:space="preserve">67 Mavis Street </t>
  </si>
  <si>
    <t>8/2009/644</t>
  </si>
  <si>
    <t>Staged Development.  Stage 1: Demolition of Existing Structures on Lot 31 and 32 and Boundary Adjustment. Stage 2: Construction of an Attached Dual Occupancy on Lot 31.  Stage 3: Construction of an Attached Dual Occupancy on Lot 32.</t>
  </si>
  <si>
    <t>2 Wangi Ave</t>
  </si>
  <si>
    <t>8/2021/22282</t>
  </si>
  <si>
    <t>40C Nelson Street</t>
  </si>
  <si>
    <t>8/2022/335</t>
  </si>
  <si>
    <t xml:space="preserve">50 Main Road </t>
  </si>
  <si>
    <t>8/2022/720</t>
  </si>
  <si>
    <t>7 Blacks Road</t>
  </si>
  <si>
    <t>9/2022/2273</t>
  </si>
  <si>
    <t xml:space="preserve">48 Jamieson Drive </t>
  </si>
  <si>
    <t>9/2022/2507</t>
  </si>
  <si>
    <t>Secondary Dwelling and Detached Awning</t>
  </si>
  <si>
    <t>54 Deakin Street</t>
  </si>
  <si>
    <t>9/2022/2580</t>
  </si>
  <si>
    <t>55 Wollombi Road</t>
  </si>
  <si>
    <t>9/2022/2623</t>
  </si>
  <si>
    <t>Subdivision - 1 lot into 2</t>
  </si>
  <si>
    <t>3 Quintero Close</t>
  </si>
  <si>
    <t>9/2022/2630</t>
  </si>
  <si>
    <t>142 Aberdare Road</t>
  </si>
  <si>
    <t>8/2021/21587</t>
  </si>
  <si>
    <t>Additions to the Existing Cellar Door/Restaurant and Proposed Tourist and Visitor Accommodation Comprising Six (6) Serviced Apartment Buildings</t>
  </si>
  <si>
    <t>8/2022/546</t>
  </si>
  <si>
    <t>100-102 Vincent Street</t>
  </si>
  <si>
    <t>8/2021/22208</t>
  </si>
  <si>
    <t>10 Station Street</t>
  </si>
  <si>
    <t>8/2022/392</t>
  </si>
  <si>
    <t>16 Kearsley Selections</t>
  </si>
  <si>
    <t>8/2022/394</t>
  </si>
  <si>
    <t>76 Edden Street</t>
  </si>
  <si>
    <t>BRAXTON</t>
  </si>
  <si>
    <t>8/2022/722</t>
  </si>
  <si>
    <t>23 Eighth Street</t>
  </si>
  <si>
    <t>8/2022/730</t>
  </si>
  <si>
    <t>75 Pillar Street</t>
  </si>
  <si>
    <t>9/2022/2627</t>
  </si>
  <si>
    <t>Secondary Dwelling with an Attached Garage</t>
  </si>
  <si>
    <t>55 Appleton Avenue</t>
  </si>
  <si>
    <t>9/2022/2629</t>
  </si>
  <si>
    <t>Dwelling with Attached Garage &amp; Secondary Dwelling</t>
  </si>
  <si>
    <t xml:space="preserve">24 Reserve Road </t>
  </si>
  <si>
    <t>9/2022/2649</t>
  </si>
  <si>
    <t>52 Kendall Street</t>
  </si>
  <si>
    <t>8/2021/21865</t>
  </si>
  <si>
    <t>Alterations &amp; Additions to Existing Motor Vehicle Sales &amp; Repair Premises</t>
  </si>
  <si>
    <t>240-246 Maitland Road</t>
  </si>
  <si>
    <t>8/2021/21984</t>
  </si>
  <si>
    <t>Alteration &amp; Additions to Existing Building and Change of Use for a Medical Centre with Three (3) Consulting Rooms &amp; Associated Car Parking</t>
  </si>
  <si>
    <t>4 South Avenue</t>
  </si>
  <si>
    <t>8/2021/22312</t>
  </si>
  <si>
    <t>Construction of New Wine Storage &amp; Utilities Building</t>
  </si>
  <si>
    <t xml:space="preserve">25 Londons Road </t>
  </si>
  <si>
    <t>8/2021/21920</t>
  </si>
  <si>
    <t>414 Deaseys Road</t>
  </si>
  <si>
    <t>8/2022/13</t>
  </si>
  <si>
    <t>16A Stephen Street</t>
  </si>
  <si>
    <t>8/2022/241</t>
  </si>
  <si>
    <t>8/2022/361</t>
  </si>
  <si>
    <t>75 Millfield Road</t>
  </si>
  <si>
    <t>8/2022/693</t>
  </si>
  <si>
    <t>8/2022/772</t>
  </si>
  <si>
    <t>75 Lancaster Vista</t>
  </si>
  <si>
    <t>8/2022/773</t>
  </si>
  <si>
    <t>71 Lancaster Vista</t>
  </si>
  <si>
    <t>Dual Occupancy (Retention of Existing Dwelling)</t>
  </si>
  <si>
    <t xml:space="preserve">163 Avery's Lane </t>
  </si>
  <si>
    <t>8/2022/168</t>
  </si>
  <si>
    <t>66A Gillies Street</t>
  </si>
  <si>
    <t xml:space="preserve"> KURRI KURRI</t>
  </si>
  <si>
    <t>8/2022/169</t>
  </si>
  <si>
    <t>Dual Occupancy and Two Lot Strata Subdivision</t>
  </si>
  <si>
    <t>66B Gillies Street</t>
  </si>
  <si>
    <t>8/2022/788</t>
  </si>
  <si>
    <t>8/2022/796</t>
  </si>
  <si>
    <t>65 Pillar Street</t>
  </si>
  <si>
    <t>101 Crossing Street</t>
  </si>
  <si>
    <t>8/2022/98</t>
  </si>
  <si>
    <t>9/2022/2256</t>
  </si>
  <si>
    <t>9/2022/2714</t>
  </si>
  <si>
    <t>35 Railway Street</t>
  </si>
  <si>
    <t>9/2022/2720</t>
  </si>
  <si>
    <t>37 Catherine Street</t>
  </si>
  <si>
    <t>8/2022/853</t>
  </si>
  <si>
    <t>Additions to Existing Health Services Facility (Medical Imaging)</t>
  </si>
  <si>
    <t>1 Cessnock Street</t>
  </si>
  <si>
    <t>8/2021/22108</t>
  </si>
  <si>
    <t>40B Nelson Street</t>
  </si>
  <si>
    <t>8/2022/758</t>
  </si>
  <si>
    <t>14C Hickey Street</t>
  </si>
  <si>
    <t>8/2022/766</t>
  </si>
  <si>
    <t>Secondary Dwelling with Attached Carport</t>
  </si>
  <si>
    <t>9 Queen Street</t>
  </si>
  <si>
    <t>8/2022/977</t>
  </si>
  <si>
    <t>9 Grey Gum Drive</t>
  </si>
  <si>
    <t>791 Wine Country Drive</t>
  </si>
  <si>
    <t>9/2022/2656</t>
  </si>
  <si>
    <t>2 Fisher Street</t>
  </si>
  <si>
    <t>9/2022/2675</t>
  </si>
  <si>
    <t>2 x Bedroom Secondary Dwelling</t>
  </si>
  <si>
    <t>7 Burns Street</t>
  </si>
  <si>
    <t>9/2022/2709</t>
  </si>
  <si>
    <t>59 Balgownie Circuit</t>
  </si>
  <si>
    <t>9/2022/2734</t>
  </si>
  <si>
    <t>Alterations and additions to commercial development, Other - shop fitout</t>
  </si>
  <si>
    <t>38-44 Charlton Street</t>
  </si>
  <si>
    <t>9/2022/2741</t>
  </si>
  <si>
    <t xml:space="preserve">48 Desmon Street </t>
  </si>
  <si>
    <t>9/2022/2745</t>
  </si>
  <si>
    <t>Secondary Dwelling &amp; Attached Garage</t>
  </si>
  <si>
    <t>72 Tamworth Street</t>
  </si>
  <si>
    <t>8/2022/525</t>
  </si>
  <si>
    <t>58 Church Street</t>
  </si>
  <si>
    <t>9/2022/2659</t>
  </si>
  <si>
    <t>146 Northcote Street</t>
  </si>
  <si>
    <t>8/2022/478</t>
  </si>
  <si>
    <t>Three (3) Lot Subdivision of Land</t>
  </si>
  <si>
    <t>342 Bathurst Street</t>
  </si>
  <si>
    <t>9/2022/2719</t>
  </si>
  <si>
    <t>3 Caledonian Street</t>
  </si>
  <si>
    <t>8/2022/1098</t>
  </si>
  <si>
    <t>7 Kingsbarns Terrace</t>
  </si>
  <si>
    <t>8/2022/1107</t>
  </si>
  <si>
    <t>14 Berwick Avenue</t>
  </si>
  <si>
    <t>8/2022/718</t>
  </si>
  <si>
    <t>6 Keys Way</t>
  </si>
  <si>
    <t>8/2022/762</t>
  </si>
  <si>
    <t>73 Catherine Street</t>
  </si>
  <si>
    <t>9/2022/2735</t>
  </si>
  <si>
    <t>14 Booth Street</t>
  </si>
  <si>
    <t>9/2023/2018</t>
  </si>
  <si>
    <t>Dwelling, Secondary dwelling</t>
  </si>
  <si>
    <t>19 Wetland View</t>
  </si>
  <si>
    <t>9/2023/2019</t>
  </si>
  <si>
    <t>Subdivision of land</t>
  </si>
  <si>
    <t xml:space="preserve">5 Stonebark Court </t>
  </si>
  <si>
    <t>9/2023/2020</t>
  </si>
  <si>
    <t>53 Lancaster Vista</t>
  </si>
  <si>
    <t>9/2023/2021</t>
  </si>
  <si>
    <t>Secondary Dwelling including Demolition of Existing Structure/s</t>
  </si>
  <si>
    <t>20 Dubbo Street</t>
  </si>
  <si>
    <t>9/2023/2032</t>
  </si>
  <si>
    <t>41 Ballyneal Cresent</t>
  </si>
  <si>
    <t>9/2023/2038</t>
  </si>
  <si>
    <t xml:space="preserve">4 She Oak Terrace </t>
  </si>
  <si>
    <t>9/2023/2045</t>
  </si>
  <si>
    <t xml:space="preserve">13 Wetland View </t>
  </si>
  <si>
    <t>15 Wetland View</t>
  </si>
  <si>
    <t>9/2023/2046</t>
  </si>
  <si>
    <t>8/2022/536</t>
  </si>
  <si>
    <t xml:space="preserve">447 Majors Lane </t>
  </si>
  <si>
    <t>9/2023/2035</t>
  </si>
  <si>
    <t>Industrial development - 8 Units</t>
  </si>
  <si>
    <t>363 Maitland Road</t>
  </si>
  <si>
    <t>8/2021/21746</t>
  </si>
  <si>
    <t>8/2021/22037</t>
  </si>
  <si>
    <t>19 Weston Street</t>
  </si>
  <si>
    <t>8/2022/814</t>
  </si>
  <si>
    <t>64 Mitchell Avenue</t>
  </si>
  <si>
    <t>8/2022/959</t>
  </si>
  <si>
    <t>Relocated Dwelling, resulting in a Dual Occupancy</t>
  </si>
  <si>
    <t>7 Errol Crescent</t>
  </si>
  <si>
    <t>9/2023/2049</t>
  </si>
  <si>
    <t>92023/2058</t>
  </si>
  <si>
    <t>9/2023/2066</t>
  </si>
  <si>
    <t>9/2023/2069</t>
  </si>
  <si>
    <t>9/2023/2070</t>
  </si>
  <si>
    <t>41 Balgownie Circuit</t>
  </si>
  <si>
    <t>28 Lakeside Circuit</t>
  </si>
  <si>
    <t>21 Wetland View</t>
  </si>
  <si>
    <t>4 Eucalyptus Terrace</t>
  </si>
  <si>
    <t>Total contributions amount payable​ under DA consent</t>
  </si>
  <si>
    <t>40 Neath Street</t>
  </si>
  <si>
    <t>Total contributions amount received​at payment included CPI</t>
  </si>
  <si>
    <t>Phase/Stage</t>
  </si>
  <si>
    <t>Bellbird North Catchment</t>
  </si>
  <si>
    <t xml:space="preserve">Bellbird North Local Catchment </t>
  </si>
  <si>
    <t xml:space="preserve">Principal Dwelling and attached Secondary Dwelling </t>
  </si>
  <si>
    <t xml:space="preserve">New Dwelling, attached Secondary Dwelling </t>
  </si>
  <si>
    <t>Principal Dwelling and attached Secondary Dwelling</t>
  </si>
  <si>
    <t>Dwelling, Secondary Dwelling</t>
  </si>
  <si>
    <t>Dwelling, secondary dwelling</t>
  </si>
  <si>
    <t xml:space="preserve">Dwelling and Secondary Dwelling </t>
  </si>
  <si>
    <t xml:space="preserve">Dwelling &amp; Secondary dwelling </t>
  </si>
  <si>
    <t>Single Storey Dwelling with Detached Secondary Dwelling</t>
  </si>
  <si>
    <t xml:space="preserve">Single Storey Dwelling with Attached Secondary Dwelling </t>
  </si>
  <si>
    <t xml:space="preserve">Attached Principal and Secondary Dwellings </t>
  </si>
  <si>
    <t>Dwelling with attached Secondary Dwelling</t>
  </si>
  <si>
    <t>Secondary dwelling, alterations additions to residential Dwelling</t>
  </si>
  <si>
    <t>Dwelling/attached secondary dwelling</t>
  </si>
  <si>
    <t xml:space="preserve">Principal Dwelling and Attached Secondary Dwelling </t>
  </si>
  <si>
    <t xml:space="preserve">Attached Primary &amp; Secondary Single Storey Dwellings </t>
  </si>
  <si>
    <t xml:space="preserve">Attached Principal &amp; Secondary Dwelling </t>
  </si>
  <si>
    <t xml:space="preserve">Dwelling &amp; Secondary Dwelling </t>
  </si>
  <si>
    <t xml:space="preserve">Principal Dwelling and Attached Secondary Dwelling  </t>
  </si>
  <si>
    <t>Single Storey Dwelling,Secondary Dwelling</t>
  </si>
  <si>
    <t>Attached Dual Occupancy, one (1) into Two (2) Lot Subdivision</t>
  </si>
  <si>
    <t>Create a Detached Dual Occupancy</t>
  </si>
  <si>
    <t xml:space="preserve">Single Storey Principal Dwelling and Attached Secondary Dwelling </t>
  </si>
  <si>
    <t>Construction of a New Dwelling to Create a Detached Dual Occupancy</t>
  </si>
  <si>
    <t xml:space="preserve">Principal Dwelling with Attached Secondary Dwelling </t>
  </si>
  <si>
    <t xml:space="preserve">Principal Dwelling and Secondary Dwelling </t>
  </si>
  <si>
    <t xml:space="preserve">Single Storey Dwelling, Attached Secondary Dwelling </t>
  </si>
  <si>
    <t xml:space="preserve">Principal Dwelling and Secondary Dwelling with Garages </t>
  </si>
  <si>
    <t xml:space="preserve">Principal Dwelling with Associated Garage, Secondary Dwelling </t>
  </si>
  <si>
    <t>Principal Dwelling, Secondary Dwelling</t>
  </si>
  <si>
    <t>Dual Occupancy, One (1) into Two (2) Lot  Subdivision</t>
  </si>
  <si>
    <t>Dual Occupancy, One (1) into Two (2) Lot Subdivision</t>
  </si>
  <si>
    <t>Detached Dual Occupancy, One (1) into Two (2) Lot Subdivision</t>
  </si>
  <si>
    <t xml:space="preserve">Primary Dwelling and Attached Secondary Dwelling </t>
  </si>
  <si>
    <t>Detached Dual Occupancy, followed by a 1 into 2 Lot Subdivision</t>
  </si>
  <si>
    <t>Principal and Attached Secondary Dwellings</t>
  </si>
  <si>
    <t xml:space="preserve">Principal &amp; Secondary Dwelling (Attached) </t>
  </si>
  <si>
    <t>Principal Dwelling with attached secondary dwelling</t>
  </si>
  <si>
    <t>Three (3) Lot Subdivision &amp; Proposed 12 Lot Community Subdivision</t>
  </si>
  <si>
    <t xml:space="preserve">Attached Principal &amp; Secondary Dwellings </t>
  </si>
  <si>
    <t>Dual Occupancy &amp; One (1) into Two (2) Lot Subdivision</t>
  </si>
  <si>
    <t>Attached Primary &amp; Secondary Dwellings</t>
  </si>
  <si>
    <t>Single Storey Primary Dwelling with Attached Garage</t>
  </si>
  <si>
    <t>Split Level Single Storey Dwelling, Attached Secondary Dwelling</t>
  </si>
  <si>
    <t>Single Storey Dwelling, Existing Dwelling to Secondary Dwelling</t>
  </si>
  <si>
    <t>Single Storey Dwelling and Detached Secondary Dwelling</t>
  </si>
  <si>
    <t>Principal Dwelling, Attached Secondary Dwelling</t>
  </si>
  <si>
    <t xml:space="preserve">Dwelling with Attached Garage, Secondary Dwelling </t>
  </si>
  <si>
    <t>Dwelling with Attached Garage, Secondary Dwelling</t>
  </si>
  <si>
    <t xml:space="preserve">Principal Dwelling &amp; Attached Secondary Dwelling </t>
  </si>
  <si>
    <t xml:space="preserve">One (1) into Two (2) Lot Torrens Title Subdivision </t>
  </si>
  <si>
    <t>Attached Principal &amp; Secondary Dwelling with Attached Garages</t>
  </si>
  <si>
    <t>Attached Dual Occupancy followed by One (1) into Two (2) Lot Subdivision</t>
  </si>
  <si>
    <t>Attached Dual Occupancy followed by 1 into 2 Lots Strata Subdivision</t>
  </si>
  <si>
    <t>Attached Dual Occupancy followed by 1 into 2 Lot Strata Subdivision</t>
  </si>
  <si>
    <t>Construct Dwelling to Create a Detached Dual Occupancy</t>
  </si>
  <si>
    <t>Single Storey Attached Dual Occupancy &amp; 1 Lot into 2 Lots Subdivision</t>
  </si>
  <si>
    <t>Attached Single Storey Dual Occupancy, 1 Lot into 2 Lot Subdivision</t>
  </si>
  <si>
    <t xml:space="preserve">2 lot Subdivision followed by a 21 Lot Community Title Subdivision </t>
  </si>
  <si>
    <t xml:space="preserve">15 Lot Subdivision </t>
  </si>
  <si>
    <t>Twenty Nine (29) Residential Lots</t>
  </si>
  <si>
    <t xml:space="preserve"> Attached Dual Occupancy followed by Two (2) Lot Subdivision </t>
  </si>
  <si>
    <t>Attached Dual Occupancy followed by  1 into 2 Lot Torrens Title Subdivision</t>
  </si>
  <si>
    <t>Construct Attached Dual Occupancy, 2 Lot Strata Subdivision</t>
  </si>
  <si>
    <t>Construct Attached Dual Occupancy, 2 Lot Torrens Title Subdivision</t>
  </si>
  <si>
    <t>Change of Use  to Form Detached Dual Occupancy</t>
  </si>
  <si>
    <t>Create Dual Occupancy, 2 Lot Subdivision</t>
  </si>
  <si>
    <t>Create Dual Occupancy followed by One (1) into Two (2) Lot Subdivision</t>
  </si>
  <si>
    <t xml:space="preserve">Detached Dual Occupancy &amp; Subdivision of One (1) Lot into Two (2) Lots </t>
  </si>
  <si>
    <t>Create Rural Dual Occupancy</t>
  </si>
  <si>
    <t>Dual Occupancy followed by a 1 into 2 Lot Torrens Title Subdivision</t>
  </si>
  <si>
    <t>Construction of New Dwelling creating Dual Occupancy</t>
  </si>
  <si>
    <t xml:space="preserve">Construct an Attached Dual Occupancy followed by Strata Title Subdivision </t>
  </si>
  <si>
    <t>Construction of a Secondary Dwelling</t>
  </si>
  <si>
    <t xml:space="preserve">Attached Single Storey Primary &amp; Secondary Dwellings </t>
  </si>
  <si>
    <t>Attached Dual Occupancy followed by a 1 into 2 Lot Subdivision</t>
  </si>
  <si>
    <t>Detached Dual Occupancy followed by a 1 into 2 Lot Subdivision</t>
  </si>
  <si>
    <t>Attached Dual Occupancy followed by 2 Lot Subdivision</t>
  </si>
  <si>
    <t>Attached Dual Occupancy and 1 into 2 Lot Strata Title Subdivision</t>
  </si>
  <si>
    <t xml:space="preserve">Construction of Attached Dual Occupancy </t>
  </si>
  <si>
    <t>Construction of New Detached Secondary Dwelling</t>
  </si>
  <si>
    <t>Conversion of the Existing Dwelling to a Secondary Dwelling</t>
  </si>
  <si>
    <t>New Single Storey Attached Dual Occupancy</t>
  </si>
  <si>
    <t xml:space="preserve">Subdivide Land into Four (4) Residential Lots </t>
  </si>
  <si>
    <t>Detached Dual Occupancy, 1 into 2 Lot Torrens Title Subdivision</t>
  </si>
  <si>
    <t>Principal Dwelling &amp; Detached Secondary Dwelling</t>
  </si>
  <si>
    <t xml:space="preserve">Detached Secondary Dwelling </t>
  </si>
  <si>
    <t xml:space="preserve">Subdivision of One (1) Lot into Two (2) Lots &amp; Boundary Adjustment </t>
  </si>
  <si>
    <t>Attached Dual Occupancy, 1 Lot into 2 Lots</t>
  </si>
  <si>
    <t>Construct New Dwelling House &amp; Change the Use of Existing Dwelling</t>
  </si>
  <si>
    <t xml:space="preserve"> Create a Dual Occupancy, 1 into 2 Lot Torrens Title Subdivision</t>
  </si>
  <si>
    <t xml:space="preserve">Principal dwelling and attached secondary dwelling </t>
  </si>
  <si>
    <t>Modification to Remove Dwelling Additions from Secondary Dwelling</t>
  </si>
  <si>
    <t>Single Dwelling, Retention of Existing Dwelling to Create Detached Dual Occ</t>
  </si>
  <si>
    <t>Create Detached Dual Occupancy, 1 into Two (2) Lot Torrens Title Subdivision</t>
  </si>
  <si>
    <t>Create Detached Dual Occupancy and 1 into 2 Lot Torrens Title Subdivision</t>
  </si>
  <si>
    <t>S4.55(1A) Modification to Amend Development Consent</t>
  </si>
  <si>
    <t xml:space="preserve">S4.55(1A) Modification to Amend Development Consent, 8/2021/22304/1 </t>
  </si>
  <si>
    <t>Create Detached Dual Occupancy &amp; One (1) into Two (2) Lot Subdivision</t>
  </si>
  <si>
    <t>5 Lot Subdivision, construction of Two Residential Flat Buildings (24 Apartments)</t>
  </si>
  <si>
    <t>2 Tourist &amp; Visitor Accommodation Buildings with Alterations to Driveway &amp; Landscaping</t>
  </si>
  <si>
    <t>Change of use to community facility and minor internal works</t>
  </si>
  <si>
    <t>Principal dweling and attached secondary dwelling</t>
  </si>
  <si>
    <t xml:space="preserve">Phase 1 – 1 into 2 Lot Subdivision
Phase 2 – Attached Dual Occupancy followed by a 2 Lot Strata Subdivision
</t>
  </si>
  <si>
    <t>Phase 1 - Construction of Dwelling to create Detached Dual Occupancy
Phase 2 - One (1) into Two (2) Lot Subdivision
Phase 3 - Construction of Secondary Dwelling</t>
  </si>
  <si>
    <t>Phase 1: Construction of Single Storey Dwelling to create Detached Dual Occupancy
Phase 2: One (1) into Two (2) Lot Torrens Title Subdivision</t>
  </si>
  <si>
    <t>Phase 1: Create Dual Occupancy, 1 into 2 Lot Subdivision
Phase 2: Create Dual Occupancy, 1 into 2 Lot Subdivision</t>
  </si>
  <si>
    <t>Phase 1 - Dual Occupancy 
Phase 2 - Two (2) Lot Torrens Title Subdivision</t>
  </si>
  <si>
    <t>Stage 1 Construction of 3 Bedroom Two (2) Storey Dwelling (on proposed Lot 1)
Stage 2 - Two (2) Lot Torrens Title Subdivision of Land
Stage 3 - Construction of 4 Bedroom Two (2) Storey Dwelling (on proposed Lot 2)</t>
  </si>
  <si>
    <t xml:space="preserve">Phase 1 - Two (2) Lot Torrens Title Subdivision
Phase 2 - Attached Dual Occupancy 
Phase 3 Strata Title Subdivision of Attached Dual Occupancy </t>
  </si>
  <si>
    <t>Phase 1: Manufactured Home to Form Detached Dual Occupancy &amp; Subdivision
Phase 2: Installation of Manufactured Home to form Detached Dual Occupancy</t>
  </si>
  <si>
    <t>Phase 1 - One (1) into Two (2) Lot Torrens Title Subdivision
Phase 2 - Installation of a Manufactured Home on New Proposed Lot 1</t>
  </si>
  <si>
    <t>NO CONTRIBUTIONS REQUIRED</t>
  </si>
  <si>
    <t>8 Bangalay Street</t>
  </si>
  <si>
    <t>8/2022/674</t>
  </si>
  <si>
    <t>Dual Occupancy &amp; Shed</t>
  </si>
  <si>
    <t xml:space="preserve">425 Lake Road </t>
  </si>
  <si>
    <t>8/2023/29</t>
  </si>
  <si>
    <t>Attached Principal &amp; Secondary Dwellings with Attached Garages &amp; Associated Retaining Walls</t>
  </si>
  <si>
    <t>18 Bangalay Street</t>
  </si>
  <si>
    <t>9/2023/2028</t>
  </si>
  <si>
    <t>21 Beaufort Avenue</t>
  </si>
  <si>
    <t>9/2023/2059</t>
  </si>
  <si>
    <t>9/2023/2074</t>
  </si>
  <si>
    <t>30 Nelson Street</t>
  </si>
  <si>
    <t>9/2023/2075</t>
  </si>
  <si>
    <t xml:space="preserve">17 Wetland View </t>
  </si>
  <si>
    <t>9/2023/2077</t>
  </si>
  <si>
    <t>128 Congewai Street</t>
  </si>
  <si>
    <t>9/2023/2084</t>
  </si>
  <si>
    <t>Single Storey with Attached Secondary Dwelling</t>
  </si>
  <si>
    <t xml:space="preserve">17 Ballyneal Crescent </t>
  </si>
  <si>
    <t>9/2023/2081</t>
  </si>
  <si>
    <t>Secondary Dwelling and Dwelling</t>
  </si>
  <si>
    <t>110 Cessnock Road</t>
  </si>
  <si>
    <t>9/2023/2095</t>
  </si>
  <si>
    <t>Dwelling, Secondary Dwelling and Attached Garage</t>
  </si>
  <si>
    <t>12 Beaufort Avenue</t>
  </si>
  <si>
    <t>8/2022/1101</t>
  </si>
  <si>
    <t>24 Abbey Circuit</t>
  </si>
  <si>
    <t>8/2022/161</t>
  </si>
  <si>
    <t>52 Hebburn Street</t>
  </si>
  <si>
    <t>8/2022/767</t>
  </si>
  <si>
    <t>Demolition of Existing Dwelling and Construction of an Attached Dual Occupancy Followed by Torrens Title Subdivision</t>
  </si>
  <si>
    <t>8 Dudley Street</t>
  </si>
  <si>
    <t>Single Storey Primary Dwelling with Attached Secondary Dwelling and Attached Garages</t>
  </si>
  <si>
    <t>Single Storey Primary Dwelling with Attached Secondary Dwelling and Attached Garages including Associated Retaining Walls</t>
  </si>
  <si>
    <t>9/2023/2006</t>
  </si>
  <si>
    <t>82 Alexandra Street</t>
  </si>
  <si>
    <t>9/2023/2087</t>
  </si>
  <si>
    <t>34 George Street</t>
  </si>
  <si>
    <t>9/2023/2107</t>
  </si>
  <si>
    <t>18 Lakeside Circuit</t>
  </si>
  <si>
    <t>3c</t>
  </si>
  <si>
    <t>8/2021/22063</t>
  </si>
  <si>
    <t>264 Mathieson Street</t>
  </si>
  <si>
    <t>Alterations and Additions to Bellbird Workers Club</t>
  </si>
  <si>
    <t>8/2021/21794</t>
  </si>
  <si>
    <t>27 Middle Street</t>
  </si>
  <si>
    <t>8/2021/22170</t>
  </si>
  <si>
    <t>Construction of Single Storey Dwelling to Create Detached Dual Occupancy and One (1) into Two (2) Lot Subdivision</t>
  </si>
  <si>
    <t>66 Tamworth Street</t>
  </si>
  <si>
    <t>8/2021/22375</t>
  </si>
  <si>
    <t>Demolition of Existing Shed &amp; One (1) into Two (2) Lot Torrens Title Subdivision</t>
  </si>
  <si>
    <t>18 Lang Street</t>
  </si>
  <si>
    <t>8/2022/1001</t>
  </si>
  <si>
    <t xml:space="preserve">24 Abbey Circuit </t>
  </si>
  <si>
    <t>8/2022/654</t>
  </si>
  <si>
    <t>Demolition of Shed &amp; One (1) into Two (2) Lot Torrens Title Subdivision</t>
  </si>
  <si>
    <t>71 Catherine Street</t>
  </si>
  <si>
    <t>8/2022/774</t>
  </si>
  <si>
    <t>Dwelling Additions &amp; Change of Use of an Existing Building to be used as a Secondary Dwelling</t>
  </si>
  <si>
    <t>82 Campbells Lane</t>
  </si>
  <si>
    <t>8/2022/847</t>
  </si>
  <si>
    <t>53 Calendonia Street</t>
  </si>
  <si>
    <t>8/2023/108</t>
  </si>
  <si>
    <t>Principal Dwelling with Attached Secondary Dwelling and Associated Garages</t>
  </si>
  <si>
    <t>9 Melaleuca Way</t>
  </si>
  <si>
    <t>8/2023/109</t>
  </si>
  <si>
    <t>4 Melaleuca Way</t>
  </si>
  <si>
    <t>8/2023/11</t>
  </si>
  <si>
    <t>9 Wetland View</t>
  </si>
  <si>
    <t>8/2023/112</t>
  </si>
  <si>
    <t>16 Riparian Circuit</t>
  </si>
  <si>
    <t>8/2023/115</t>
  </si>
  <si>
    <t>8 Wetland View</t>
  </si>
  <si>
    <t>8/2023/122</t>
  </si>
  <si>
    <t>5 She Oak Terrace</t>
  </si>
  <si>
    <t>8/2023/131</t>
  </si>
  <si>
    <t>Principal &amp; attached Secondary Dwelling Garages</t>
  </si>
  <si>
    <t>6 Lakeside Circuit</t>
  </si>
  <si>
    <t>8/2023/5</t>
  </si>
  <si>
    <t>18 Riparian Circuit</t>
  </si>
  <si>
    <t>8/2023/6</t>
  </si>
  <si>
    <t>Principal &amp; attached Secondary Dwelling &amp; Associated Retaining Walls</t>
  </si>
  <si>
    <t>43 Lakeside Circuit</t>
  </si>
  <si>
    <t>8/2023/79</t>
  </si>
  <si>
    <t>39 Lakeside Circuit</t>
  </si>
  <si>
    <t>8/2023/80</t>
  </si>
  <si>
    <t>6 Melaleuca Way</t>
  </si>
  <si>
    <t>8/2023/91</t>
  </si>
  <si>
    <t>19 Riparian Circuit</t>
  </si>
  <si>
    <t>8/2023/96</t>
  </si>
  <si>
    <t>41 Lakeside Circuit</t>
  </si>
  <si>
    <t>9/2023/2090</t>
  </si>
  <si>
    <t>40 Lakeside Circuit</t>
  </si>
  <si>
    <t>9/2023/2091</t>
  </si>
  <si>
    <t>26 Lakeside Circuit</t>
  </si>
  <si>
    <t>9/2023/2129</t>
  </si>
  <si>
    <t>4 Wetland View</t>
  </si>
  <si>
    <t>8/2021/21810</t>
  </si>
  <si>
    <t>Consolidation of Five (5) Lots into One (1) Lot, Construction of a Service Station, Convenience Store, Car Wash Facility and Fast Food Premises (Hungry Jacks) to Operate 24 Hours per Day, 7 Days a Week</t>
  </si>
  <si>
    <t xml:space="preserve">157 Wollombi Road </t>
  </si>
  <si>
    <t>8/2022/453</t>
  </si>
  <si>
    <t>Warehouse Additions to Existing Winery</t>
  </si>
  <si>
    <t>9/2023/2154</t>
  </si>
  <si>
    <t>Alterations and Additions to Commercial Development</t>
  </si>
  <si>
    <t>153 Lang Street</t>
  </si>
  <si>
    <t>8/2021/22014</t>
  </si>
  <si>
    <t xml:space="preserve">64 Fourth Street </t>
  </si>
  <si>
    <t>8/2022/1056</t>
  </si>
  <si>
    <t>Principal Dwelling and Attached Secondary Dwelling &amp; Associated Garages</t>
  </si>
  <si>
    <t>1A Oxford Street</t>
  </si>
  <si>
    <t>8/2022/1123</t>
  </si>
  <si>
    <t>Two Storey Principal Dwelling and Garage with Attached Single Storey Secondary Dwelling</t>
  </si>
  <si>
    <t>3 Lindsay Street</t>
  </si>
  <si>
    <t>8/2022/541</t>
  </si>
  <si>
    <t>Principal and Secondary Dwelling with Attached Garages &amp; Associated Retaining Wall</t>
  </si>
  <si>
    <t>19 Bangalay Street</t>
  </si>
  <si>
    <t>8/2022/587</t>
  </si>
  <si>
    <t>Dual Occupancy &amp; Two (2) Lot Subdivision</t>
  </si>
  <si>
    <t>19 Beaufort Avenue</t>
  </si>
  <si>
    <t>8/2022/747</t>
  </si>
  <si>
    <t>Single Storey Attached Dual Occupancy`</t>
  </si>
  <si>
    <t>23A Russell Street</t>
  </si>
  <si>
    <t>8/2022/933</t>
  </si>
  <si>
    <t>1B Oxford Street</t>
  </si>
  <si>
    <t>8/2023/103</t>
  </si>
  <si>
    <t>8/2023/104</t>
  </si>
  <si>
    <t>8/2023/107</t>
  </si>
  <si>
    <t>5 Melaleuca Way</t>
  </si>
  <si>
    <t>3 She Oak Terrace</t>
  </si>
  <si>
    <t>67 Lakeside Circuit</t>
  </si>
  <si>
    <t>8/2023/120</t>
  </si>
  <si>
    <t>11 Riparian Circuit</t>
  </si>
  <si>
    <t>8/2023/136</t>
  </si>
  <si>
    <t>8/2023/146</t>
  </si>
  <si>
    <t>16 Lakeside Circuit</t>
  </si>
  <si>
    <t>Principal &amp; Secondary Dwelling with Attached Garages</t>
  </si>
  <si>
    <t>8 Melaleuca Way</t>
  </si>
  <si>
    <t>8/2023/151</t>
  </si>
  <si>
    <t>16 Melaleuca way</t>
  </si>
  <si>
    <t>8/2023/161</t>
  </si>
  <si>
    <t>Principal and Attached Secondary Dwelling with Garages</t>
  </si>
  <si>
    <t>8/2023/93</t>
  </si>
  <si>
    <t>7 Melaleuca Way</t>
  </si>
  <si>
    <t>8/2023/94</t>
  </si>
  <si>
    <t>Single Storey Primary Dwelling with Attached Secondary Dwelling &amp; Attached Garages</t>
  </si>
  <si>
    <t>18 Melaleuca Way</t>
  </si>
  <si>
    <t>8/2023/97</t>
  </si>
  <si>
    <t>12 Wetland View</t>
  </si>
  <si>
    <t>9/2023/2144</t>
  </si>
  <si>
    <t>Dual occupancy, Retaining walls, protection of trees, Garages, carport</t>
  </si>
  <si>
    <t>65 Balgownie Circuit</t>
  </si>
  <si>
    <t>Aircraft Hangar</t>
  </si>
  <si>
    <t>8/2022/221</t>
  </si>
  <si>
    <t>Dual Occupancy (Retention of Existing Dwelling) Carport &amp; Pool</t>
  </si>
  <si>
    <t xml:space="preserve">1271 Sandy Creek Road </t>
  </si>
  <si>
    <t>8/2023/48</t>
  </si>
  <si>
    <t>Use of Existing Garage with Internal Walls as A Secondary Dwelling and Proposed Verandah</t>
  </si>
  <si>
    <t>55 Boundary Street</t>
  </si>
  <si>
    <t>8/2023/95</t>
  </si>
  <si>
    <t xml:space="preserve">71 Lakeside Circuit </t>
  </si>
  <si>
    <t>9/2023/2147</t>
  </si>
  <si>
    <t>19 Bangalay street</t>
  </si>
  <si>
    <t>8/2021/22142</t>
  </si>
  <si>
    <t>S4.55(1) Modification to Amend Development Consent, 8/2021/22142/1 that originally granted approval for Demolition of Existing Structures and Construction of a Food and Drink Premises (McDonalds Restaurant), to Operate 24 Hours a Day, 7 Days a Week, and Erection of Associated Signage. Modification proposes to Amend Condition 76.</t>
  </si>
  <si>
    <t>217-219 Vincent Street</t>
  </si>
  <si>
    <t>S4.55(1A) Modification to Realign Boundaries</t>
  </si>
  <si>
    <t>242 Averys Lane</t>
  </si>
  <si>
    <t>8/2019/657/2</t>
  </si>
  <si>
    <t>S4.55(1A) Modification to Stage the Subdivision - Modification will create Forty-Two (42) Lots in Three (3) Stages</t>
  </si>
  <si>
    <t>8/2022/1081</t>
  </si>
  <si>
    <t>15 Millfield Street</t>
  </si>
  <si>
    <t>8/2023/102</t>
  </si>
  <si>
    <t xml:space="preserve">65 Lakeside Circuit </t>
  </si>
  <si>
    <t>8/2023/105</t>
  </si>
  <si>
    <t>8/2023/106</t>
  </si>
  <si>
    <t xml:space="preserve">5 Natures Way </t>
  </si>
  <si>
    <t>8/2023/133</t>
  </si>
  <si>
    <t>Principal Dwelling, Attached Secondary Dwelling &amp; Associated Garages</t>
  </si>
  <si>
    <t>31 Lakeside Circuit</t>
  </si>
  <si>
    <t>8/2023/154</t>
  </si>
  <si>
    <t>44 William Street</t>
  </si>
  <si>
    <t>8/2023/182</t>
  </si>
  <si>
    <t>10 Wetland View</t>
  </si>
  <si>
    <t>8/2023/199</t>
  </si>
  <si>
    <t xml:space="preserve">17 Riparian Circuit </t>
  </si>
  <si>
    <t>8/2023/200</t>
  </si>
  <si>
    <t>35 Lakeside Circuit</t>
  </si>
  <si>
    <t>8/2023/83</t>
  </si>
  <si>
    <t>7 Riparian Circuit</t>
  </si>
  <si>
    <t>8/2023/98</t>
  </si>
  <si>
    <t>Primary Dwelling with Attached Secondary Dwelling and Associated Garages</t>
  </si>
  <si>
    <t xml:space="preserve">28 Riparian Circuit </t>
  </si>
  <si>
    <t>9/2023/2164</t>
  </si>
  <si>
    <t>3 Eucalyptus Terrace</t>
  </si>
  <si>
    <t>8/2021/21429</t>
  </si>
  <si>
    <t>1823 Wine Country Drive</t>
  </si>
  <si>
    <t>8/2022/431</t>
  </si>
  <si>
    <t>Amusement Rides &amp; Function Centre (Temporary Structures - Marquees)  Ancillary to Tourist Recreation Facility</t>
  </si>
  <si>
    <t xml:space="preserve">2090 Broke Road </t>
  </si>
  <si>
    <t>8/2022/492</t>
  </si>
  <si>
    <t>Two (2) Lot Subdivision &amp; Demolition of Garage</t>
  </si>
  <si>
    <t>8 Gordon Avenue</t>
  </si>
  <si>
    <t>2 Wetland View</t>
  </si>
  <si>
    <t>8/2023/147</t>
  </si>
  <si>
    <t xml:space="preserve">5 Wetland View </t>
  </si>
  <si>
    <t>8/2023/228</t>
  </si>
  <si>
    <t>55 Lakeside Circuit</t>
  </si>
  <si>
    <t>8/2023/230</t>
  </si>
  <si>
    <t>8/2023/245</t>
  </si>
  <si>
    <t>8/2023/255</t>
  </si>
  <si>
    <t xml:space="preserve">12 Riparian Circuit </t>
  </si>
  <si>
    <t>Principal Dwelling + Attached Secondary Dwelling and Associated Garage</t>
  </si>
  <si>
    <t>33 Lakeside Circuit</t>
  </si>
  <si>
    <t>7 Kookaburra Close</t>
  </si>
  <si>
    <t>8/2023/266</t>
  </si>
  <si>
    <t>20 Riparian Circuit</t>
  </si>
  <si>
    <t>8/2023/69</t>
  </si>
  <si>
    <t>Secondary Dwelling &amp; Associated Retaining Wall</t>
  </si>
  <si>
    <t xml:space="preserve">3 York Street </t>
  </si>
  <si>
    <t>9/2023/2151</t>
  </si>
  <si>
    <t xml:space="preserve">38 Ballyneal Crescent </t>
  </si>
  <si>
    <t>9/2023/2163</t>
  </si>
  <si>
    <t>8 Vulture Street</t>
  </si>
  <si>
    <t>9/2023/2170</t>
  </si>
  <si>
    <t>22 Riparian Circuit</t>
  </si>
  <si>
    <t>9/2023/2176</t>
  </si>
  <si>
    <t xml:space="preserve">13 View Street </t>
  </si>
  <si>
    <t>9/2023/2193</t>
  </si>
  <si>
    <t xml:space="preserve">95 Rawson Street </t>
  </si>
  <si>
    <t>8/2020/20875</t>
  </si>
  <si>
    <t>Installation of a 4.95MW AC Solar Farm and Associated Infrastructure</t>
  </si>
  <si>
    <t>127 Willis Hill Road</t>
  </si>
  <si>
    <t>8/2022/1067</t>
  </si>
  <si>
    <t>Principal &amp; Secondary Dwellings (Attached) with Associated Garages Retaining Walls</t>
  </si>
  <si>
    <t>20 Corymbia Circuit</t>
  </si>
  <si>
    <t>8/2022/1089</t>
  </si>
  <si>
    <t>Construct New Dwelling Creating a Detached Dual Occupancy</t>
  </si>
  <si>
    <t xml:space="preserve">463 Lake Road </t>
  </si>
  <si>
    <t>8/2022/646</t>
  </si>
  <si>
    <t>59 Main Road</t>
  </si>
  <si>
    <t>8/2023/268</t>
  </si>
  <si>
    <t>Principal Dwelling and Attached Secondary Dwelling with Associated Garages</t>
  </si>
  <si>
    <t>6 Eucalyptus Terrace</t>
  </si>
  <si>
    <t>8/2023/278</t>
  </si>
  <si>
    <t>Principal and Attached Secondary Dwelling and Associated Retaining Wall</t>
  </si>
  <si>
    <t>19 Burril Street</t>
  </si>
  <si>
    <t>9/2023/2016</t>
  </si>
  <si>
    <t>255 Wollombi Road</t>
  </si>
  <si>
    <t>3546934; 3546936</t>
  </si>
  <si>
    <t>8/2021/21879</t>
  </si>
  <si>
    <t xml:space="preserve">39 High Street </t>
  </si>
  <si>
    <t>8/2021/22116</t>
  </si>
  <si>
    <t>Subdivision (One (1) Lot into Two (2) Lots)</t>
  </si>
  <si>
    <t>141 Rawson Street</t>
  </si>
  <si>
    <t>8/2021/22288</t>
  </si>
  <si>
    <t>S4.55(1) Modification to Amend Development Consent, 8/2021/22288/1 that originally granted approval for One (1) into Five (5) Lot Subdivision. Modification proposes to Amend Incorrect Conditions.</t>
  </si>
  <si>
    <t>6 Pinchen Street</t>
  </si>
  <si>
    <t>8/2022/806</t>
  </si>
  <si>
    <t>137 Radford Street</t>
  </si>
  <si>
    <t>8/2023/254</t>
  </si>
  <si>
    <t>Single Storey Primary Dwelling with Attached Garage and Detached Secondary Dwelling</t>
  </si>
  <si>
    <t xml:space="preserve">3 Pillar Street </t>
  </si>
  <si>
    <t>8/2023/264</t>
  </si>
  <si>
    <t>Principal Dwelling, Attached Secondary Dwelling and Associated Garages</t>
  </si>
  <si>
    <t>37 Lakeside Circuit</t>
  </si>
  <si>
    <t>8/2023/363</t>
  </si>
  <si>
    <t>9/2023/2161</t>
  </si>
  <si>
    <t>Dwelling, Secondary dwelling, Retaining walls, protection of trees</t>
  </si>
  <si>
    <t>25 Bangalay Street</t>
  </si>
  <si>
    <t>9/2023/2242</t>
  </si>
  <si>
    <t>48 Coronation Street</t>
  </si>
  <si>
    <t>8/2022/113</t>
  </si>
  <si>
    <t>Alterations &amp; Additions to the Existing Building, Construction of a Driveway and Car Parking &amp; Landscaping Improvements</t>
  </si>
  <si>
    <t xml:space="preserve">388 Wollombi Road </t>
  </si>
  <si>
    <t>8/2022/763</t>
  </si>
  <si>
    <t>Proposed Change of Use - Fitout Health Services Building</t>
  </si>
  <si>
    <t>110A Lang Street</t>
  </si>
  <si>
    <t>9/2023/2156</t>
  </si>
  <si>
    <t>9/2023/2241</t>
  </si>
  <si>
    <t>Alterations and additions to commercial development</t>
  </si>
  <si>
    <t>103 Barton Street</t>
  </si>
  <si>
    <t xml:space="preserve"> 21/06/2023 </t>
  </si>
  <si>
    <t>8/2021/21952</t>
  </si>
  <si>
    <t>Three (3) Lot Subdivision, Retaining Existing Dwelling &amp; Change of Use from Church to Dwelling and Church Hall to Dwelling, Resulting in Three (3) Lots Each containing One (1) Dwelling</t>
  </si>
  <si>
    <t>154 Maitland Street</t>
  </si>
  <si>
    <t>8/2022/877</t>
  </si>
  <si>
    <t>Dual Occupancy &amp; One (1) into Two (2) Lot Torrens Title Subdivision</t>
  </si>
  <si>
    <t xml:space="preserve">2B Leconfield Road </t>
  </si>
  <si>
    <t>8/2022/932</t>
  </si>
  <si>
    <t>Demolition of Existing Buildings, Followed by One (1) into Two (2) Lot Subdivision</t>
  </si>
  <si>
    <t xml:space="preserve">76 Deakin Street </t>
  </si>
  <si>
    <t>8/2023/19</t>
  </si>
  <si>
    <t xml:space="preserve">9 William Street </t>
  </si>
  <si>
    <t>9/2023/2255</t>
  </si>
  <si>
    <t>Principal Dwelling and Attached Secondary Dwelling with Associated Garages (Excludes the Concrete Slab off the Meals Area in the Primary Dwelling)</t>
  </si>
  <si>
    <t>24 Lakeside Circuit</t>
  </si>
  <si>
    <t>8/2023/150</t>
  </si>
  <si>
    <t>8 Lakeside Circuit</t>
  </si>
  <si>
    <t>8/2023/201</t>
  </si>
  <si>
    <t>5 Riparian Circuit</t>
  </si>
  <si>
    <t>8/2023/301</t>
  </si>
  <si>
    <t>51 Mount View Road</t>
  </si>
  <si>
    <t>8/2023/352</t>
  </si>
  <si>
    <t>8/2023/375</t>
  </si>
  <si>
    <t>Single Storey Attached Primary and Secondary Dwellings with Attached Garages</t>
  </si>
  <si>
    <t>35 Crossing Street</t>
  </si>
  <si>
    <t>18 Pillar Street</t>
  </si>
  <si>
    <t>9/2022/2707</t>
  </si>
  <si>
    <t xml:space="preserve">19 Railway Street </t>
  </si>
  <si>
    <t>9/2023/2300</t>
  </si>
  <si>
    <t xml:space="preserve">4 Melton Avenue </t>
  </si>
  <si>
    <t>9/2023/2317</t>
  </si>
  <si>
    <t>Principal Dwelling and Attached Secondary Dwelling with Assoicated Garages</t>
  </si>
  <si>
    <t>6 Pikewood Road</t>
  </si>
  <si>
    <t>8/2022/309</t>
  </si>
  <si>
    <t xml:space="preserve">Demolition of Existing Outbuildings &amp; One (1) into Two (2) Lots Subdivision </t>
  </si>
  <si>
    <t>88 Maitland Street</t>
  </si>
  <si>
    <t>8/2022/59</t>
  </si>
  <si>
    <t>Change of Use Garage/Entertainment Area Building to Secondary Dwelling</t>
  </si>
  <si>
    <t>2 Occident Street</t>
  </si>
  <si>
    <t>8/2022/663</t>
  </si>
  <si>
    <t>Regularise Use of Existing Secondary Dwelling</t>
  </si>
  <si>
    <t xml:space="preserve">32 Cooper Street </t>
  </si>
  <si>
    <t>8/2023/116</t>
  </si>
  <si>
    <t>Principal Dwelling with Attached Secondary Dwelling and Associated</t>
  </si>
  <si>
    <t xml:space="preserve">9 Natures Way </t>
  </si>
  <si>
    <t>8/2023/256</t>
  </si>
  <si>
    <t xml:space="preserve"> Attached Principal &amp; Secondary Dwelling &amp; Associated Retaining Wall</t>
  </si>
  <si>
    <t>38 Pillar Street</t>
  </si>
  <si>
    <t>8/2023/265</t>
  </si>
  <si>
    <t>Principal Dwelling &amp; Secondary Dwelling with Associated Garages and Retaining Wall</t>
  </si>
  <si>
    <t>2 Melaleuca Way</t>
  </si>
  <si>
    <t>8/2023/281</t>
  </si>
  <si>
    <t>Construct Two (2) Storey Attached Dual Occupancy</t>
  </si>
  <si>
    <t>15 Riparian Circuit</t>
  </si>
  <si>
    <t>8/2023/362</t>
  </si>
  <si>
    <t xml:space="preserve">6 Pillar Street </t>
  </si>
  <si>
    <t>8/2023/382</t>
  </si>
  <si>
    <t>36 Lakeside Circuit</t>
  </si>
  <si>
    <t>8/2023/440</t>
  </si>
  <si>
    <t>8/2023/444</t>
  </si>
  <si>
    <t>Principal Dwelling, Associated Garage &amp; Attached Secondary Dwelling</t>
  </si>
  <si>
    <t xml:space="preserve">83 Pillar Street </t>
  </si>
  <si>
    <t xml:space="preserve">5 Turnberry Avenue </t>
  </si>
  <si>
    <t>8/2023/466</t>
  </si>
  <si>
    <t>9/2021/570</t>
  </si>
  <si>
    <t>38 Tamworth Street</t>
  </si>
  <si>
    <t>Attached Single Storey Primary and Secondary Dwellings with Attached Garages</t>
  </si>
  <si>
    <t>37 Pillar Street</t>
  </si>
  <si>
    <t>9/2023/2346</t>
  </si>
  <si>
    <t>75 lakeside Circuit</t>
  </si>
  <si>
    <t>128 Willis Hill Road</t>
  </si>
  <si>
    <t>8/2021/22346</t>
  </si>
  <si>
    <t>17 Hunter Avenue</t>
  </si>
  <si>
    <t>8/2023/442</t>
  </si>
  <si>
    <t>Attached Principal and Secondary Dwellings with Attached Garage and Associated Retaining Walls</t>
  </si>
  <si>
    <t>33 Pillar Street</t>
  </si>
  <si>
    <t>8/2023/454</t>
  </si>
  <si>
    <t>Attached Principal Dwelling and Secondary Dwelling with Attached Garages</t>
  </si>
  <si>
    <t>47 Crossing Street</t>
  </si>
  <si>
    <t>8/2023/481</t>
  </si>
  <si>
    <t>8/2023/520</t>
  </si>
  <si>
    <t>Principal Dwelling &amp; Attached Secondary Dwelling, Attached Garages &amp; Associated Retaining Walls</t>
  </si>
  <si>
    <t>43 Crossing Street</t>
  </si>
  <si>
    <t>Principal Dwelling with Associated Garage and Attached Secondary Dwelling</t>
  </si>
  <si>
    <t>29 Pillar Street</t>
  </si>
  <si>
    <t>9/2022/2620</t>
  </si>
  <si>
    <t>New Dwelling with Attached Secondary Dwelling and Retaining Walls</t>
  </si>
  <si>
    <t>59 Lancaster Vista</t>
  </si>
  <si>
    <t>9/2023/2323</t>
  </si>
  <si>
    <t>9/2023/2306</t>
  </si>
  <si>
    <t>25 Lakeside Circuit</t>
  </si>
  <si>
    <t>9/2023/2206</t>
  </si>
  <si>
    <t>9/2023/2249</t>
  </si>
  <si>
    <t>9/2023/2286</t>
  </si>
  <si>
    <t>Two-Storey Group Home</t>
  </si>
  <si>
    <t>12 Alfred Street</t>
  </si>
  <si>
    <t>Attached Dual Occupancy &amp; Associated Garages</t>
  </si>
  <si>
    <t>9 Oakmont Close</t>
  </si>
  <si>
    <t>9/2023/2178</t>
  </si>
  <si>
    <t>Dwelling &amp; Detached Secondary Dwelling</t>
  </si>
  <si>
    <t>22 Lakeside Circuit</t>
  </si>
  <si>
    <t>9/2023/2100</t>
  </si>
  <si>
    <t>Detached Studio</t>
  </si>
  <si>
    <t>327 Yango Creek Road</t>
  </si>
  <si>
    <t>9/2023/2023</t>
  </si>
  <si>
    <t>Group homes, Garages, carports and car parking spaces</t>
  </si>
  <si>
    <t>32 Macquarie Avenue</t>
  </si>
  <si>
    <t>9/2023/2013</t>
  </si>
  <si>
    <t xml:space="preserve">Group Home </t>
  </si>
  <si>
    <t>9/2022/2717</t>
  </si>
  <si>
    <t>9/2022/2407</t>
  </si>
  <si>
    <t>5 Oxley Road</t>
  </si>
  <si>
    <t>9/2022/2209</t>
  </si>
  <si>
    <t>23 Bangalay Street</t>
  </si>
  <si>
    <t>9/2021/720</t>
  </si>
  <si>
    <t>6 Beaufort Avenue</t>
  </si>
  <si>
    <t>8/2023/92</t>
  </si>
  <si>
    <t>2B Fisher Street</t>
  </si>
  <si>
    <t>8/2023/90</t>
  </si>
  <si>
    <t>8/2023/8</t>
  </si>
  <si>
    <t>8/2023/478</t>
  </si>
  <si>
    <t>94 Rawson Street</t>
  </si>
  <si>
    <t>8/2023/518</t>
  </si>
  <si>
    <t>Single Storey Principal Dwelling with Attached Secondary Dwelling and Associated Garages</t>
  </si>
  <si>
    <t>91 Pillar Street</t>
  </si>
  <si>
    <t>8/2023/399</t>
  </si>
  <si>
    <t>Construction of a Detached Secondary Dwelling and Partially Enclosed Carport</t>
  </si>
  <si>
    <t>40 Woodlands Drive</t>
  </si>
  <si>
    <t>8/2023/322</t>
  </si>
  <si>
    <t>40 Church Street</t>
  </si>
  <si>
    <t>8/2023/341</t>
  </si>
  <si>
    <t>Two (2) Lot Subdivision &amp; Demolition</t>
  </si>
  <si>
    <t>2 Gordon Street</t>
  </si>
  <si>
    <t>8/2023/342</t>
  </si>
  <si>
    <t>162 Aberdare Road</t>
  </si>
  <si>
    <t>8/2023/350</t>
  </si>
  <si>
    <t>69 Crossing Street</t>
  </si>
  <si>
    <t>8/2023/272</t>
  </si>
  <si>
    <t>Detached Dual Occupancy (Construct Relocated Dwelling to Rear of Existing Dwelling)</t>
  </si>
  <si>
    <t>39 Hall Street</t>
  </si>
  <si>
    <t>8/2023/279</t>
  </si>
  <si>
    <t>333 Lang Street</t>
  </si>
  <si>
    <t>8/2023/282</t>
  </si>
  <si>
    <t>Construct Attached Dual Occupancy (Two New Dwellings)</t>
  </si>
  <si>
    <t>9 Riparian Circuit</t>
  </si>
  <si>
    <t>8/2023/225</t>
  </si>
  <si>
    <t>46-38 Wollombi Road</t>
  </si>
  <si>
    <t>8/2023/238</t>
  </si>
  <si>
    <t>One (1) into Two (2) Lot Torrens Title Subdivision Retention of Existing Dwelling on One (1) Lot, and Demolition of Existing Garage, Outbuilding and Improvements Creating a Vacant Lot</t>
  </si>
  <si>
    <t>19 Charlton Street</t>
  </si>
  <si>
    <t>8/2023/248</t>
  </si>
  <si>
    <t>Single Storey Dwelling and Retention of Existing Dwelling to create Detached Dual Occupancy</t>
  </si>
  <si>
    <t>204 Wine Country Drive</t>
  </si>
  <si>
    <t>8/2023/253</t>
  </si>
  <si>
    <t>Secondary Dwelling, Shed with Attached Carport</t>
  </si>
  <si>
    <t>29 John Street</t>
  </si>
  <si>
    <t>8/2023/20</t>
  </si>
  <si>
    <t>7 Duguid Close</t>
  </si>
  <si>
    <t>8/2023/206</t>
  </si>
  <si>
    <t>Alterations and Additions to Create a Two Storey Primary Dwelling and Construction of a Detached Two Storey Garage and Secondary Dwelling</t>
  </si>
  <si>
    <t>31/2 Oakey Creek Road</t>
  </si>
  <si>
    <t>8/2023/221</t>
  </si>
  <si>
    <t>Construction of Detached Dual Occupancy Including Associated Demolition &amp; Tree Removal, Followed by Two (2) Lot Subdivision</t>
  </si>
  <si>
    <t xml:space="preserve">21 Atkinson Street </t>
  </si>
  <si>
    <t>8/2023/164</t>
  </si>
  <si>
    <t>16 Branxton Street</t>
  </si>
  <si>
    <t>8/2023/179</t>
  </si>
  <si>
    <t>Principal and Attached Secondary Dwelling with Associated Garages</t>
  </si>
  <si>
    <t>6 Wetland View</t>
  </si>
  <si>
    <t>8/2023/113</t>
  </si>
  <si>
    <t>4 Riparian Circuit</t>
  </si>
  <si>
    <t>8/2023/121</t>
  </si>
  <si>
    <t>Demolition of Existing Shed and Construction of an Attached Secondary Dwelling and New Shed</t>
  </si>
  <si>
    <t>18A Carroll Avenue</t>
  </si>
  <si>
    <t>8/2022/983</t>
  </si>
  <si>
    <t>58 Hope Hill Lane</t>
  </si>
  <si>
    <t>8/2022/997</t>
  </si>
  <si>
    <t>Change in Roof Material to Sheet Metal</t>
  </si>
  <si>
    <t>129 Radford Street</t>
  </si>
  <si>
    <t>8/2022/951</t>
  </si>
  <si>
    <t>Two (2) Torrens Title Subdivision</t>
  </si>
  <si>
    <t>52A Nelson Street</t>
  </si>
  <si>
    <t>8/2022/996</t>
  </si>
  <si>
    <t>***WITHDRAWN*** Multi Dwelling Housing _ 16 Dwellings</t>
  </si>
  <si>
    <t>1 Doyle Street</t>
  </si>
  <si>
    <t>8/2022/978</t>
  </si>
  <si>
    <t>Alterations to Existing Dwelling, Construction of Two (2) New Dwellings to Create a Multi Dwelling Development Comprising Three (3) Dwellings and Associated Strata Title Subdivision</t>
  </si>
  <si>
    <t>40 Cooper Street</t>
  </si>
  <si>
    <t>8/2022/922</t>
  </si>
  <si>
    <t>22 Beaufort Avenue</t>
  </si>
  <si>
    <t>8/2022/904</t>
  </si>
  <si>
    <t>Construction of an Attached Dual Occupancy and One (1) into Two (2) Lot Strata Subdivision</t>
  </si>
  <si>
    <t xml:space="preserve">23 Carroll Avenue </t>
  </si>
  <si>
    <t>8/2022/903</t>
  </si>
  <si>
    <t>2 Millfield Street</t>
  </si>
  <si>
    <t>8/2022/895</t>
  </si>
  <si>
    <t>100 Maitland Street</t>
  </si>
  <si>
    <t>8/2022/883</t>
  </si>
  <si>
    <t>481 De Beyers Road</t>
  </si>
  <si>
    <t>8/2022/867</t>
  </si>
  <si>
    <t>One (1) into Two (2) Lot Subdivision, Followed by Construction of a Dwelling on New Vacant Lot</t>
  </si>
  <si>
    <t>19 Northcote Street</t>
  </si>
  <si>
    <t>8/2022/862</t>
  </si>
  <si>
    <t>Alterations &amp; Additions to Existing Dwelling (Carport), Construct New Dwelling to create a Detached Dual Occupancy &amp; One (1) into Two (2) Lot Torrens Title Subdivision and Demolition of Carport, Shed &amp; Paved Areas</t>
  </si>
  <si>
    <t>35 Edith Street</t>
  </si>
  <si>
    <t>8/2022/839</t>
  </si>
  <si>
    <t>Construct Two Dwellings (Detached Dual Occupancy)</t>
  </si>
  <si>
    <t xml:space="preserve">15A Wyndham Street </t>
  </si>
  <si>
    <t>8/2022/825</t>
  </si>
  <si>
    <t>Construction of a New Dwelling within an Existing Multi-Dwelling</t>
  </si>
  <si>
    <t xml:space="preserve">68 Dalwood Road </t>
  </si>
  <si>
    <t>8/2022/816</t>
  </si>
  <si>
    <t>Two (2) Subdivision</t>
  </si>
  <si>
    <t>56 Aberdare Road</t>
  </si>
  <si>
    <t>8/2022/802</t>
  </si>
  <si>
    <t>Subdivision Torrens Title One (1) Lot into Two (2)</t>
  </si>
  <si>
    <t xml:space="preserve">30 Corymbia Circuit </t>
  </si>
  <si>
    <t>8/2022/798</t>
  </si>
  <si>
    <t>2 Short Street</t>
  </si>
  <si>
    <t>8/2022/754</t>
  </si>
  <si>
    <t>One (1) into Two (2) Lot Subdivision</t>
  </si>
  <si>
    <t>23 Heda Street</t>
  </si>
  <si>
    <t>8/2022/709</t>
  </si>
  <si>
    <t>Retention of Existing Dwelling &amp; Installation of Two (2) Relocated Dwellings to a Create Multi-Dwelling Development and Associated Works</t>
  </si>
  <si>
    <t>34 Mayfield Street</t>
  </si>
  <si>
    <t>8/2022/672</t>
  </si>
  <si>
    <t>Subdivision of Land Two (2) into Three (3) Lots</t>
  </si>
  <si>
    <t>8/2022/685</t>
  </si>
  <si>
    <t>1 Creek Street</t>
  </si>
  <si>
    <t>8/2022/667</t>
  </si>
  <si>
    <t>147 Wine Country Drive</t>
  </si>
  <si>
    <t>8/2022/650</t>
  </si>
  <si>
    <t>Demolition, Phased Subdivision: Phase 1 - 37 Lots and Drainage Reserve &amp; Phase 2 - 26 Lots and associated clearing and earthworks</t>
  </si>
  <si>
    <t>48 Averys Lane</t>
  </si>
  <si>
    <t>8/2022/616</t>
  </si>
  <si>
    <t>Construct Six (6) Dwellings (Multiple Dwelling Development) Including Demolition of Buildings and Associated Works Followed by Strata Subdivision</t>
  </si>
  <si>
    <t>21 William Street</t>
  </si>
  <si>
    <t>8/2022/599</t>
  </si>
  <si>
    <t>Attached Principal &amp; Secondary Dwellings and Associated Retaining Walls</t>
  </si>
  <si>
    <t>26 Coolalta Drive</t>
  </si>
  <si>
    <t>8/2022/544</t>
  </si>
  <si>
    <t>8/2022/537</t>
  </si>
  <si>
    <t>Principal and Secondary Dwelling with Attached Garages</t>
  </si>
  <si>
    <t>13 Corombia Circuit</t>
  </si>
  <si>
    <t>8/2022/532</t>
  </si>
  <si>
    <t>Principal Dwelling &amp; Attached Secondary Dwelling with Attached Garages</t>
  </si>
  <si>
    <t>58 Pillar Street</t>
  </si>
  <si>
    <t>8/2022/465</t>
  </si>
  <si>
    <t>13 Birmingham Circuit</t>
  </si>
  <si>
    <t>8/2022/372</t>
  </si>
  <si>
    <t>Section 8.2 Review of Determination relating to DA 8/2022/372/1 Proposing One (1) into Two (2) Lot Torrens Title Subdivision</t>
  </si>
  <si>
    <t>39 Congewai Street</t>
  </si>
  <si>
    <t>8/2022/364</t>
  </si>
  <si>
    <t>Phased Development Comprising: Phase 1: One (1) into Two (2) Lot Torrens Title Subdivision, Including Demolition of Existing Shed, Construction of Carport and Associated Drainage Phase 2: Construction of a New Dwelling on Vacant Lot</t>
  </si>
  <si>
    <t>4 Rawson Street</t>
  </si>
  <si>
    <t>8/2022/317</t>
  </si>
  <si>
    <t>Detached Dual Occupancy Followed by One (1) into Two (2) Lot Torrens Title Subdivision</t>
  </si>
  <si>
    <t>6 Kempe Street</t>
  </si>
  <si>
    <t>8/2022/31</t>
  </si>
  <si>
    <t>Construction of Dual Occupancy with One (1) into Two (2) Lot Torrens Title Subdivision</t>
  </si>
  <si>
    <t>56 Alkira Avenue</t>
  </si>
  <si>
    <t>8/2022/267</t>
  </si>
  <si>
    <t>Demolition Followed by One (1) into Two (2) Lot Torrens Title Subdivision</t>
  </si>
  <si>
    <t>39 Dalwood Road</t>
  </si>
  <si>
    <t>8/2022/256</t>
  </si>
  <si>
    <t>Two (2) Into Four (4) Lot Subdivision</t>
  </si>
  <si>
    <t>8/2022/246</t>
  </si>
  <si>
    <t>Detached Secondary Dwelling with Attached Carport &amp; Deck</t>
  </si>
  <si>
    <t>59 Boundary Street</t>
  </si>
  <si>
    <t>8/2022/239</t>
  </si>
  <si>
    <t>Phase 1 - Subdivision Three (3) Lots into 12 including Associated Infrastructure Phase 2 – Construction of 12 Single Storey Dwellings One (1) on Each Lot</t>
  </si>
  <si>
    <t>55 Anvil Street</t>
  </si>
  <si>
    <t>8/2022/188</t>
  </si>
  <si>
    <t>176 Aberdare Road</t>
  </si>
  <si>
    <t>8/2022/145</t>
  </si>
  <si>
    <t>Alterations and Additions to Existing Caravan Park (4 New Long Term Sites, Upgrade of Existing Community Facilities &amp; New Temporary Fenced Dog Run)</t>
  </si>
  <si>
    <t>40 Carrs Road</t>
  </si>
  <si>
    <t>8/2022/1149</t>
  </si>
  <si>
    <t>Detached Dual Occupancy (Existing Dwelling &amp; Continued Use of Second Dwelling, Shed and Swimming Pool)</t>
  </si>
  <si>
    <t>8/2022/1144</t>
  </si>
  <si>
    <t>Two (2) Lot Subdivision followed by Construction of a Dwelling &amp; Attached Secondary Dwelling on Vacant Lot</t>
  </si>
  <si>
    <t>148 Aberdare Road</t>
  </si>
  <si>
    <t>8/2022/1139</t>
  </si>
  <si>
    <t>Five (5) Lots into Nine (9) Lot Subdivision</t>
  </si>
  <si>
    <t>51 Evans Street</t>
  </si>
  <si>
    <t>8/2022/1132</t>
  </si>
  <si>
    <t>Three (3) Lot Torrens Title Subdivision of Proposed Lot 2 in the Re-Subdivision of Lot 1 DP 354979 (Approved in Conjunction with Development Consent No. 8/2019/603/1)</t>
  </si>
  <si>
    <t>8/2022/1131</t>
  </si>
  <si>
    <t>Two (2) Lot Torrens Title Subdivision of Proposed Lot 1 in the Re-Subdivision of Lot 1 DP 354979 (Approved in Conjunction with Development Consent No. 8/2019/603/1)</t>
  </si>
  <si>
    <t>8/2022/1119</t>
  </si>
  <si>
    <t>8 Waratah Street</t>
  </si>
  <si>
    <t>8/2022/111</t>
  </si>
  <si>
    <t>Demolition of Existing Structures and Construction of New Detached Dual Occupancy</t>
  </si>
  <si>
    <t>28 Spencer Street</t>
  </si>
  <si>
    <t>8/2022/1104</t>
  </si>
  <si>
    <t>Dual Occupancy (Construction of a New Dwelling) Carport and Two (2) Lot Torrens Title Subdivision</t>
  </si>
  <si>
    <t>36 Catherine Street</t>
  </si>
  <si>
    <t>8/2022/110</t>
  </si>
  <si>
    <t>Staged Development comprising: Stage 1 - Removal of Existing Structures and Vegetation &amp; Construction of a Detached Dual Occupancy; Stage 2 - Two (2) Lot Torrens Title Subdivision; Stage 3 - Construction of a Dwelling on Proposed Lot 2 to create a Detached Dual Occupancy &amp; Associated Strata Title Subdivision</t>
  </si>
  <si>
    <t xml:space="preserve">9 Allandale Street </t>
  </si>
  <si>
    <t>Phase 1</t>
  </si>
  <si>
    <t xml:space="preserve">Phase 3 </t>
  </si>
  <si>
    <t>8/2022/1060</t>
  </si>
  <si>
    <t>Alterations and Additions to Existing Dwelling and New Secondary Dwelling</t>
  </si>
  <si>
    <t xml:space="preserve">632 Mount View Road </t>
  </si>
  <si>
    <t>8/2022/1045</t>
  </si>
  <si>
    <t>New Dwelling Resulting in Detached Dual Occupancy</t>
  </si>
  <si>
    <t>8/2022/1042</t>
  </si>
  <si>
    <t>28 Beaufort Avenue</t>
  </si>
  <si>
    <t>8/2022/1031</t>
  </si>
  <si>
    <t>Addition of Carport to Existing Dwelling, Construct New Dwelling to Create Detached Dual Occupancy and a One (1) Two (2) Lot Torrens Title Subdivision</t>
  </si>
  <si>
    <t>8 First Street</t>
  </si>
  <si>
    <t>8/2022/1019</t>
  </si>
  <si>
    <t>Dual Occupancy (One Dwelling Existing), Additions to Existing Shed and Proposed Deck to Existing Dwelling</t>
  </si>
  <si>
    <t>342 Congewai Road</t>
  </si>
  <si>
    <t>8/2022/101</t>
  </si>
  <si>
    <t>Change of Use from a Garage to Secondary Dwelling &amp; Construction of a Shed and Carport</t>
  </si>
  <si>
    <t>36 Cessnock Road</t>
  </si>
  <si>
    <t>8/2022/1009</t>
  </si>
  <si>
    <t>241 Frame Drive</t>
  </si>
  <si>
    <t>8/2021/22361</t>
  </si>
  <si>
    <t>Detached Dual Occupancy and Detached Garage</t>
  </si>
  <si>
    <t>8/2021/22285</t>
  </si>
  <si>
    <t xml:space="preserve">1/7 Corymbia Circuit </t>
  </si>
  <si>
    <t>Stage 1</t>
  </si>
  <si>
    <t>Stage 3</t>
  </si>
  <si>
    <t>Stage 2</t>
  </si>
  <si>
    <t>Re-subdivision of Five (5) Lots into Two (2) Lots, Followed by Construction of Two (2) Detached Dual Occupancies, One on Each of the Proposed Lots</t>
  </si>
  <si>
    <t xml:space="preserve">34 Camp Road </t>
  </si>
  <si>
    <t>8/2021/22188</t>
  </si>
  <si>
    <t>42 Londons Road</t>
  </si>
  <si>
    <t>8/2021/22164</t>
  </si>
  <si>
    <t>Subdivision (123 Lots in 5 Phases), Earthworks, Roads, Drainage Basin and Associated Infrastructure</t>
  </si>
  <si>
    <t>50 Tennant Street</t>
  </si>
  <si>
    <t>Phase 1 (2A)</t>
  </si>
  <si>
    <t>Phase 2 (2B)</t>
  </si>
  <si>
    <t>Phase 3 (2C)</t>
  </si>
  <si>
    <t>Phase 4 (2D)</t>
  </si>
  <si>
    <t>8/2021/22080</t>
  </si>
  <si>
    <t>69 High Street</t>
  </si>
  <si>
    <t>8/2021/21983</t>
  </si>
  <si>
    <t>Change of Use from Garage to Secondary Dwelling</t>
  </si>
  <si>
    <t>140 Mathieson Street</t>
  </si>
  <si>
    <t>8/2021/21965</t>
  </si>
  <si>
    <t>Attached Secondary Dwelling</t>
  </si>
  <si>
    <t>8/2021/21953</t>
  </si>
  <si>
    <t>Subdivision of One (1) Lot into Two (2) Lots with Demolition of Existing Garage &amp; Associated Works</t>
  </si>
  <si>
    <t>108 Rawson Street</t>
  </si>
  <si>
    <t>8/2021/21909</t>
  </si>
  <si>
    <t>Demolition of Ancillary Structures, Construction of a Dwelling to the rear of Existing House to create a Detached Dual Occupancy followed by (2) Two Lot Subdivision</t>
  </si>
  <si>
    <t>73 First Street</t>
  </si>
  <si>
    <t>8/2021/21903</t>
  </si>
  <si>
    <t>Demolition of Existing Dwelling &amp; Construction of a Principal Dwelling and Detached Secondary Dwelling</t>
  </si>
  <si>
    <t>4 Harle Street</t>
  </si>
  <si>
    <t>8/2021/21891</t>
  </si>
  <si>
    <t>65 Frame Drive</t>
  </si>
  <si>
    <t>8/2021/21648</t>
  </si>
  <si>
    <t>419 Averys Lane</t>
  </si>
  <si>
    <t>8/2021/21621</t>
  </si>
  <si>
    <t>One (1) into Four (4) Lot Torrens Title Subdivision</t>
  </si>
  <si>
    <t>8/2021/21590</t>
  </si>
  <si>
    <t>Construct Two (2) Additional Dwellings to Create Multi Dwelling Residential Development and One (1) into Three (3) Lot Strata Title Subdivision</t>
  </si>
  <si>
    <t>15 Second Street</t>
  </si>
  <si>
    <t>8/2021/21582</t>
  </si>
  <si>
    <t>Alterations to Existing Dwelling Including Construction Of New Carport, Demolition of Existing Structures and Construction of a New Dwelling to Rear of Existing to Create a Detached Dual Occupancy followed by Two (2) Lot Torrens Title Subdivision</t>
  </si>
  <si>
    <t>18 Dover Street</t>
  </si>
  <si>
    <t>8/2021/21548</t>
  </si>
  <si>
    <t>Construction of a New Two Storey Principal Dwelling and Carport and Change of Use of the Existing Dwelling to a Secondary Dwelling</t>
  </si>
  <si>
    <t>33 Water Street</t>
  </si>
  <si>
    <t>8/2021/21483</t>
  </si>
  <si>
    <t>Construction of Two (2) Storey Dwelling to Create Detached Dual Occupancy followed by a One (1) into Two (2) Lot Torrens Title Subdivision</t>
  </si>
  <si>
    <t>26 Lang Street</t>
  </si>
  <si>
    <t>8/2021/21415</t>
  </si>
  <si>
    <t>Phased Expansion of Existing Caravan Park (Hunter Valley Village) - Ninety One (91) Additional Long Term Sites, Supporting Infrastructure and Associated Civil Works</t>
  </si>
  <si>
    <t xml:space="preserve">40 Carrs Road </t>
  </si>
  <si>
    <t>8/2021/21090</t>
  </si>
  <si>
    <t>Phased Development comprised of Three (3) Phases:- Phase 1 - Site Establishment, Construct New Dwelling &amp; Shed, Phase 2 - Construction of New Dwelling, Change of Use of Existing Dwelling to Secondary Dwelling &amp; Pool, Phase 3 - Construction of  Tourist Accommodation Unit</t>
  </si>
  <si>
    <t>233 Marrowbone Road</t>
  </si>
  <si>
    <t>8/2020/222</t>
  </si>
  <si>
    <t>Two (2) Lot Torrens Title Subdivision of Land</t>
  </si>
  <si>
    <t>10 Valley View Place</t>
  </si>
  <si>
    <t>8/2020/20865</t>
  </si>
  <si>
    <t>Staged Subdivision of Land – Comprising 107 Residential Lots over Four (4) Stages, One Residue Lot for Future Subdivision, Associated Removal of Vegetation, Bulk Earthworks, Demolition of Existing Structures, Construction of New Roads &amp; Stormwater Detention Basin and Associated Infrastructure Works</t>
  </si>
  <si>
    <t>Phase 1A</t>
  </si>
  <si>
    <t>Phase 1B</t>
  </si>
  <si>
    <t>Phase 1C</t>
  </si>
  <si>
    <t>Phase 1D</t>
  </si>
  <si>
    <t>8/2020/20604</t>
  </si>
  <si>
    <t>Multi-dwelling Housing/Manufactured Home Estate comprising: 301 dwelling sites, associated recreational and community facilities, alterations &amp; additions to existing golf club and course, utility services, clearing, earthworks, internal road network, carparking &amp; signage</t>
  </si>
  <si>
    <t xml:space="preserve">26 Birkdale Boulevarde </t>
  </si>
  <si>
    <t>Phase 6</t>
  </si>
  <si>
    <t xml:space="preserve">Phase 2  </t>
  </si>
  <si>
    <t xml:space="preserve">Phase 3  </t>
  </si>
  <si>
    <t xml:space="preserve">Phase 4  </t>
  </si>
  <si>
    <t xml:space="preserve">Phase 5 </t>
  </si>
  <si>
    <t>Phase 7</t>
  </si>
  <si>
    <t>Phase 8</t>
  </si>
  <si>
    <t>Phase 9</t>
  </si>
  <si>
    <t xml:space="preserve">Phase 10 </t>
  </si>
  <si>
    <t>8/2020/20600</t>
  </si>
  <si>
    <t>Dual Occupancy (Detached) and Ancillary Studio</t>
  </si>
  <si>
    <t>3718 Great North Road</t>
  </si>
  <si>
    <t xml:space="preserve">Plan Preparation </t>
  </si>
  <si>
    <t>8/2003/1428/3</t>
  </si>
  <si>
    <t>Four (4) Lot Subdivision - Including Two (2) Consessional Lots Under Clause 12 (4)</t>
  </si>
  <si>
    <t xml:space="preserve">182 Southams Road &amp; 223 Coney Creek Lane </t>
  </si>
  <si>
    <t xml:space="preserve">Commercial Premises comprising Office and Printery </t>
  </si>
  <si>
    <t>25 Darwin Street</t>
  </si>
  <si>
    <t>8/2016/615</t>
  </si>
  <si>
    <t>Change of Use - Use of Existing Shed for a Detached Dwelling as part of a Dual Occupancy</t>
  </si>
  <si>
    <t>3470 Great North Road</t>
  </si>
  <si>
    <t>8/20216/822</t>
  </si>
  <si>
    <t>67A Mitchell Avenue</t>
  </si>
  <si>
    <t>8/2021/22056</t>
  </si>
  <si>
    <t>Tourist Accommodation Building Comprising Ten (10) Bedrooms</t>
  </si>
  <si>
    <t>356 Lovedale Road</t>
  </si>
  <si>
    <t>8/2021/22075</t>
  </si>
  <si>
    <t>Alterations and Additions to Existing Shop for Use as a Neighbourhood Supermarket Including the Construction of a Carpark.</t>
  </si>
  <si>
    <t xml:space="preserve">96 Cessnock Road </t>
  </si>
  <si>
    <t>8/2022/719</t>
  </si>
  <si>
    <t>1108 Lovedale Road</t>
  </si>
  <si>
    <t>Change of Use of Existing Dwelling to Tourist Accommodation &amp; Construction of a New Dwelling</t>
  </si>
  <si>
    <t>9/2023/2458</t>
  </si>
  <si>
    <t>Internal fitout works to existing ALDI Store, including upgrade of registers and relocation of liquor - Kurri Kurri</t>
  </si>
  <si>
    <t xml:space="preserve">106-112 Barton Street </t>
  </si>
  <si>
    <t>8/2023/539</t>
  </si>
  <si>
    <t>6 Stonebark Court</t>
  </si>
  <si>
    <t>8/2023/572</t>
  </si>
  <si>
    <t>85 Pillar Street</t>
  </si>
  <si>
    <t>9/2023/2435</t>
  </si>
  <si>
    <t>Secondary Dwelling, Demolition, Garages, Carports and Car Parking</t>
  </si>
  <si>
    <t>35 Jefferies Street</t>
  </si>
  <si>
    <t>8/2021/22200</t>
  </si>
  <si>
    <t xml:space="preserve">1/29 Deakin Street </t>
  </si>
  <si>
    <t>8/2022/402</t>
  </si>
  <si>
    <t xml:space="preserve">170 Aberdare Road </t>
  </si>
  <si>
    <t>8/2023/359</t>
  </si>
  <si>
    <t>43 Jeffries Street</t>
  </si>
  <si>
    <t>8/2023/546</t>
  </si>
  <si>
    <t>Principal &amp; Attached Secondary Dwelling &amp; Associated Retaining Walls</t>
  </si>
  <si>
    <t>35 Pillar Street</t>
  </si>
  <si>
    <t>8/2023/548</t>
  </si>
  <si>
    <t>Single Storey Principal Dwelling with Attached Garage + Detached Single Storey Secondary Dwelling</t>
  </si>
  <si>
    <t>24 Tallbot Parkway</t>
  </si>
  <si>
    <t>8/2023/551</t>
  </si>
  <si>
    <t>Single Storey Principal Dwelling with Attached Garage &amp; Detached Single Storey Secondary Dwelling</t>
  </si>
  <si>
    <t>16 Beavis Road</t>
  </si>
  <si>
    <t>8/2023/552</t>
  </si>
  <si>
    <t>51 Lakeside Circuit</t>
  </si>
  <si>
    <t>8/2023/589</t>
  </si>
  <si>
    <t>Single Storey Principal Dwelling with Attached Garage + Detached Single Sotrey Secondary Dwelling</t>
  </si>
  <si>
    <t>20 Beavis Road</t>
  </si>
  <si>
    <t>8/2023/60</t>
  </si>
  <si>
    <t>10 Melaleuca Way</t>
  </si>
  <si>
    <t>8/2023/61</t>
  </si>
  <si>
    <t>Principal Dwelling with Attached Garage, Secondary Dwelling (Attached) Associated Retaining Wall</t>
  </si>
  <si>
    <t xml:space="preserve">61 Pillar Street </t>
  </si>
  <si>
    <t>8/2023/659</t>
  </si>
  <si>
    <t xml:space="preserve">Single Storey Principal Dwelling and Attached Secondary Dwelling with 
Associated Garages + Retaining Walls </t>
  </si>
  <si>
    <t>28 Pillar Street</t>
  </si>
  <si>
    <t>8/2023/680</t>
  </si>
  <si>
    <t>Single Storey Principal Dwelling and Attached Secondary Dwelling with Associated Garages &amp; Retaining Walls</t>
  </si>
  <si>
    <t>87 Pillar Street</t>
  </si>
  <si>
    <t>9/2023/2370</t>
  </si>
  <si>
    <t>34 Lakeside Circuit</t>
  </si>
  <si>
    <t>9/2023/2373</t>
  </si>
  <si>
    <t>Dual occupancy</t>
  </si>
  <si>
    <t>5 Portrush Ave</t>
  </si>
  <si>
    <t>9/2023/2401</t>
  </si>
  <si>
    <t>3610122 &amp; 3610123</t>
  </si>
  <si>
    <t>9/2023/2456</t>
  </si>
  <si>
    <t>69 Keelendi Road</t>
  </si>
  <si>
    <t>9/2023/2469</t>
  </si>
  <si>
    <t>15 Anvil Street</t>
  </si>
  <si>
    <t>Section 4.55(2) Application proposing to Modify Development Consent No. 2002/284 seeking to Alter Subdivision Layout; Increase the number of Residential Lots from 29 to 41 along with a Residue Lot &amp; a Drainage Reserve; Alter (increase) the Road Width, Reduce the Vegetation Buffer &amp; Implement the Subdivision in Three (3) Phases</t>
  </si>
  <si>
    <t xml:space="preserve">O'Shea Circuit </t>
  </si>
  <si>
    <t>8/2002/284/4</t>
  </si>
  <si>
    <t>9/2023/2410</t>
  </si>
  <si>
    <t>Alterations and additions to commercial development, Office premises</t>
  </si>
  <si>
    <t>73 Vincent Street</t>
  </si>
  <si>
    <t>8/2023/476</t>
  </si>
  <si>
    <t xml:space="preserve">Principal Dwelling and Attached Secondary Dwelling with Garages and 
Associated Retaining Walls </t>
  </si>
  <si>
    <t>63 Crossing Street</t>
  </si>
  <si>
    <t>8/2023/580</t>
  </si>
  <si>
    <t>Two Storey Principal Dwelling with Associated Garage &amp; Detached Secondary Dwelling with Attached Garage</t>
  </si>
  <si>
    <t>20 Tallbot Parkway</t>
  </si>
  <si>
    <t>9/2023/2455</t>
  </si>
  <si>
    <t>Demolition of Existing Dwelling &amp; Shed &amp; Construction of Attached Dual Occupancy</t>
  </si>
  <si>
    <t>120 Aberdare Street</t>
  </si>
  <si>
    <t>9/2023/2478</t>
  </si>
  <si>
    <t>21 Guest Street</t>
  </si>
  <si>
    <t>9/2023/2490</t>
  </si>
  <si>
    <t>3 Pikewood Road</t>
  </si>
  <si>
    <t>9/2023/2498</t>
  </si>
  <si>
    <t>Principal Dwelling and Attached Secondary Dwelling with Associated Garages &amp; Retaining Walls</t>
  </si>
  <si>
    <t>4 Sebonack Street</t>
  </si>
  <si>
    <t>9/2023/2470</t>
  </si>
  <si>
    <t>9/2023/2134</t>
  </si>
  <si>
    <t>Retail premises, Other - PHARMACY</t>
  </si>
  <si>
    <t>197 Cessnock Road</t>
  </si>
  <si>
    <t>Conversion of Click and Collect Car Bays and New Canopy Structure</t>
  </si>
  <si>
    <t>259-277 Lang Street</t>
  </si>
  <si>
    <t>8/2023/405</t>
  </si>
  <si>
    <t>8/2023/409</t>
  </si>
  <si>
    <t xml:space="preserve">23 Crossing Street </t>
  </si>
  <si>
    <t>Detached Secondary Dwelling and Detached Studio Ancillary to Principal Dwelling</t>
  </si>
  <si>
    <t xml:space="preserve">115 Wine Country Drive </t>
  </si>
  <si>
    <t>8/2023/387</t>
  </si>
  <si>
    <t>Secondary Dwelling (Mobile Home) and Demolition of Shed</t>
  </si>
  <si>
    <t>120 Wollombi Road</t>
  </si>
  <si>
    <t>8/2023/490</t>
  </si>
  <si>
    <t>26 Pillar Street</t>
  </si>
  <si>
    <t>8/2023/477</t>
  </si>
  <si>
    <t>Secondary (Relocated) Dwelling &amp; Attached Carport</t>
  </si>
  <si>
    <t>32 Carroll Avenue</t>
  </si>
  <si>
    <t>8/2023/550</t>
  </si>
  <si>
    <t>Attached Single Storey Principal and Secondary Dwellings with Attached Garages and Associated Retaining Walls</t>
  </si>
  <si>
    <t>14 Riparian Circuit</t>
  </si>
  <si>
    <t>8/2023/561</t>
  </si>
  <si>
    <t>Attached Single Storey Principal and Secondary Dwellings with Attached Garages</t>
  </si>
  <si>
    <t>47 Lakeside Circuit</t>
  </si>
  <si>
    <t>8/2023/644</t>
  </si>
  <si>
    <t>13 Tatler Street</t>
  </si>
  <si>
    <t>8/2023/691</t>
  </si>
  <si>
    <t>Dual Occupancy &amp; (2) Lot Torrens Title Subdivision</t>
  </si>
  <si>
    <t>174 Deakin Street</t>
  </si>
  <si>
    <t>Two Storey Dwelling, Detached Secondary Dwelling and Associated Retaining Wall</t>
  </si>
  <si>
    <t xml:space="preserve">16 Brown Street </t>
  </si>
  <si>
    <t>9/2023/2511</t>
  </si>
  <si>
    <t>8 Jarvis Way</t>
  </si>
  <si>
    <t>5c</t>
  </si>
  <si>
    <t>3624959; 3624960; 3624962</t>
  </si>
  <si>
    <t>refer to DA 8/2015/467/6; AD2021/036740 Signed Consent</t>
  </si>
  <si>
    <t>28/09/2023; 12/10/2023</t>
  </si>
  <si>
    <t>3617003; 3622795</t>
  </si>
  <si>
    <t>One (1) into Two (2) Lot Torrens Title Subdivision &amp; Demolition of Existing Garage and Awning</t>
  </si>
  <si>
    <t>8/2023/623</t>
  </si>
  <si>
    <t>24 Crossing Street</t>
  </si>
  <si>
    <t xml:space="preserve"> BELLBIRD </t>
  </si>
  <si>
    <t>8/2023/632</t>
  </si>
  <si>
    <t xml:space="preserve">8 Pillar Street </t>
  </si>
  <si>
    <t>8/2023/647</t>
  </si>
  <si>
    <t>24 Pillar Street</t>
  </si>
  <si>
    <t>8/2023/662</t>
  </si>
  <si>
    <t>22 Pillar Street</t>
  </si>
  <si>
    <t>8/2023/710</t>
  </si>
  <si>
    <t xml:space="preserve"> Single Storey Dwelling with Attached Garage &amp; Secondary Dwelling with  Attached Garage and Associated Retaining Walls</t>
  </si>
  <si>
    <t>34 Pillar Street</t>
  </si>
  <si>
    <t>8/2023/712</t>
  </si>
  <si>
    <t>Single Storey Dwelling with Attached Garage &amp; Secondary Dwelling with Attached Garage and Associated Retaining Walls</t>
  </si>
  <si>
    <t>10 Pillar Street</t>
  </si>
  <si>
    <t>9/2023/2449</t>
  </si>
  <si>
    <t>1/114 Barton Street</t>
  </si>
  <si>
    <t>8/2023/724</t>
  </si>
  <si>
    <t>22 Averys Lane</t>
  </si>
  <si>
    <t>8/2023/749</t>
  </si>
  <si>
    <t>232 Averys Lane</t>
  </si>
  <si>
    <t>9/2023/2540</t>
  </si>
  <si>
    <t>Construction of a single storey dwelling with attached secondary dwelling</t>
  </si>
  <si>
    <t xml:space="preserve">69 Lakeside Circuit </t>
  </si>
  <si>
    <t xml:space="preserve">CESSNOCK  </t>
  </si>
  <si>
    <t>9/2023/2607</t>
  </si>
  <si>
    <t>Single Storey Attached Dual Occupancy, Garages Attached &amp; Retaining Walls</t>
  </si>
  <si>
    <t>36 Pikewood Road</t>
  </si>
  <si>
    <t xml:space="preserve"> HEDDON GRETA </t>
  </si>
  <si>
    <t>Amended Consent</t>
  </si>
  <si>
    <t>8/2003/1428/2</t>
  </si>
  <si>
    <t>6E</t>
  </si>
  <si>
    <t>7E</t>
  </si>
  <si>
    <t>8E</t>
  </si>
  <si>
    <t>8/2023/713</t>
  </si>
  <si>
    <t>Single Storey Dwelling &amp; Attached Secondary Dwelling with Attached Garage</t>
  </si>
  <si>
    <t>96 Pillar Street</t>
  </si>
  <si>
    <t>8/2023/717</t>
  </si>
  <si>
    <t>Principal Dwelling and Attached Secondary Dwellings with Attached Garages &amp; Associated Retaining Walls</t>
  </si>
  <si>
    <t>26 Crossing Street</t>
  </si>
  <si>
    <t>The Erection of a Single Storey Dwelling and Detached Secondary Dwelling</t>
  </si>
  <si>
    <t>59 Lakeside Circuit</t>
  </si>
  <si>
    <t>8/2023/777</t>
  </si>
  <si>
    <t xml:space="preserve">25 Kooralbyn Road </t>
  </si>
  <si>
    <t>8/2023/804</t>
  </si>
  <si>
    <t>Single Storey Principal Dwelling with Attached Garage, Detached Secondary Dwelling and Associated Retaining Walls</t>
  </si>
  <si>
    <t xml:space="preserve">77 Rigby Drive </t>
  </si>
  <si>
    <t>9/2023/2655</t>
  </si>
  <si>
    <t>9/2023/2668</t>
  </si>
  <si>
    <t>9/2023/2669</t>
  </si>
  <si>
    <t>9/2023/2672</t>
  </si>
  <si>
    <t xml:space="preserve">19 Merion Circuit </t>
  </si>
  <si>
    <t xml:space="preserve">133 Aberdare Street </t>
  </si>
  <si>
    <t xml:space="preserve">26 Third Street </t>
  </si>
  <si>
    <t xml:space="preserve">WESTON </t>
  </si>
  <si>
    <t>8/2021/21587/2</t>
  </si>
  <si>
    <t>8/2021/21907</t>
  </si>
  <si>
    <t>Electricity Generating Works (5 Megawatt Solar Farm and Battery Storage)</t>
  </si>
  <si>
    <t xml:space="preserve"> 1026 Lovedale Road </t>
  </si>
  <si>
    <t>ALANDALE</t>
  </si>
  <si>
    <t>8/2021/22275</t>
  </si>
  <si>
    <t>S4.55(1A) Modification to Amend Development Consent, 8/2021/22275/1 that originally granted approval for Alteration and Addition to Childcare Centre and Ancillary Carpark. Modification proposes to Re-Configure Car Park.</t>
  </si>
  <si>
    <t xml:space="preserve">22 Scott Street </t>
  </si>
  <si>
    <t>9/2023/2446</t>
  </si>
  <si>
    <t>Telecommunication Facility 40m High Monopole</t>
  </si>
  <si>
    <t>9/2023/2604</t>
  </si>
  <si>
    <t>Fitout of an existing office tenancy</t>
  </si>
  <si>
    <t xml:space="preserve">3 Edward Street </t>
  </si>
  <si>
    <t>Three (3) Lots Torrens Title Subdivision</t>
  </si>
  <si>
    <t xml:space="preserve">37 Fisher Street </t>
  </si>
  <si>
    <t>8/2023/629</t>
  </si>
  <si>
    <t>Single Storey Principal Dwelling with Attached Garage &amp; Detached Secondary Dwelling</t>
  </si>
  <si>
    <t xml:space="preserve">27 Talbot Parkway </t>
  </si>
  <si>
    <t>8/2023/658</t>
  </si>
  <si>
    <t xml:space="preserve">12 Swinton Parkway </t>
  </si>
  <si>
    <t>8/2023/805</t>
  </si>
  <si>
    <t xml:space="preserve">104 Pillar Street </t>
  </si>
  <si>
    <t>8/2022/1005</t>
  </si>
  <si>
    <t>Convert Shed to Dwelling, to Create a Detached Dual Occupancy, including Associated Works</t>
  </si>
  <si>
    <t xml:space="preserve">467 Sandy Creek Road </t>
  </si>
  <si>
    <t>8/2022/1114</t>
  </si>
  <si>
    <t>172 Hopetoun Street</t>
  </si>
  <si>
    <t xml:space="preserve">Phased Development Comprising: Phase 1:  Demolition of structures and the Construction of a dwelling to create a detached dual occupancy followed by a One (1) into Two (2) Torrens title subdivision.  </t>
  </si>
  <si>
    <t>Phase 2: Construction of a dwelling to create a detached dual occupancy (on proposed lot 51) followed by a One (1) into Two (2) strata subdivision</t>
  </si>
  <si>
    <t>8/2022/1125</t>
  </si>
  <si>
    <t>Nine (9) Lot Residential Subdivision, associated earthworks, drainage,</t>
  </si>
  <si>
    <t>40 Harper Street</t>
  </si>
  <si>
    <t>8/2022/563</t>
  </si>
  <si>
    <t>S4.55(1) Modification to Correct Various Errors to Consent  8/2022/563/1 being for a Detached Dual Occupancy (Installation of a Manufactured Home and Retaining Existing Dwelling)</t>
  </si>
  <si>
    <t>37 Fisher Street</t>
  </si>
  <si>
    <t>8/2022/567</t>
  </si>
  <si>
    <t>Staged Subdivision:- Stage 2 to 6 of approved concept masterplan: Stage 2: 40 Lots, Stage 3: 34 Lots, Stage 4: 42 Lots, Stage 5: 39 Lots and Stage 6: 25 Lots</t>
  </si>
  <si>
    <t xml:space="preserve"> BELLBIRD</t>
  </si>
  <si>
    <t>8/2022/820</t>
  </si>
  <si>
    <t>29 Occident Street</t>
  </si>
  <si>
    <t xml:space="preserve"> NULKABA</t>
  </si>
  <si>
    <t>8/2022/984</t>
  </si>
  <si>
    <t>8/2023/117</t>
  </si>
  <si>
    <t>Relocation of Existing Dwelling to the Rear of the Property followed by a Two (2) Lot Torrens Title Subdivision</t>
  </si>
  <si>
    <t xml:space="preserve">52 Deakin Street </t>
  </si>
  <si>
    <t xml:space="preserve">KURRI KURRI </t>
  </si>
  <si>
    <t>8/2023/180</t>
  </si>
  <si>
    <t>Phased Development to Create Four (4) Lot Torrens Title Subdivision &amp; Associated Works, Construction of One (1) Dwelling on Three (3) Lots and Demolition of Existing Dwelling &amp; Construction of New Dwelling</t>
  </si>
  <si>
    <t xml:space="preserve">12 Aberdare Street </t>
  </si>
  <si>
    <t>8/2023/189</t>
  </si>
  <si>
    <t>Mixed Use Development Comprising a Two-Storey Co-Living Development (31 Private Rooms), Commercial Premise, Associated Parking &amp; Communal Facilities</t>
  </si>
  <si>
    <t xml:space="preserve">7 Winepress Road </t>
  </si>
  <si>
    <t>8/2023/295</t>
  </si>
  <si>
    <t>Phased Development: Phase 1 - Alterations &amp; Additions to Existing Dwelling and Construction of Shed, Phase 2 - Construction of New Dwelling to Create Detached Dual Occupancy</t>
  </si>
  <si>
    <t xml:space="preserve">32 Carrs Road </t>
  </si>
  <si>
    <t>8/2023/339</t>
  </si>
  <si>
    <t>One (1) into Two (2) Lot Torrens Title Subdivision and Associated Demolition</t>
  </si>
  <si>
    <t>8/2023/411</t>
  </si>
  <si>
    <t>Internal Alterations to dwelling (which forms part of Development Consent 8/2022/31/1) to create a Principal Dwelling and Secondary Dwelling on proposed Lot A</t>
  </si>
  <si>
    <t xml:space="preserve">56 Alkira Avenue </t>
  </si>
  <si>
    <t xml:space="preserve">CESSNOCK </t>
  </si>
  <si>
    <t>8/2023/421</t>
  </si>
  <si>
    <t xml:space="preserve">11 Bent Street </t>
  </si>
  <si>
    <t>8/2023/435</t>
  </si>
  <si>
    <t>Erection of a New Dwelling, Change of Use for an Existing Shed to a Dwelling Resulting in a Detached Dual Occupancy</t>
  </si>
  <si>
    <t xml:space="preserve">25 Mountain View Place </t>
  </si>
  <si>
    <t>8/2023/449</t>
  </si>
  <si>
    <t xml:space="preserve">20 Doyle Street </t>
  </si>
  <si>
    <t>8/2023/462</t>
  </si>
  <si>
    <t>Demolition of Buildings, Construct Multi-Dwelling Housing (3 Single Storey Units) and a 3 Lot Strata Subdivision</t>
  </si>
  <si>
    <t>8 Anstey Street</t>
  </si>
  <si>
    <t xml:space="preserve"> CESSNOCK</t>
  </si>
  <si>
    <t>8/2023/596</t>
  </si>
  <si>
    <t xml:space="preserve">18 Bendeich Drive </t>
  </si>
  <si>
    <t xml:space="preserve">NORTH ROTHBURY </t>
  </si>
  <si>
    <t>8/2023/620</t>
  </si>
  <si>
    <t xml:space="preserve">Single Storey Dwelling with Attached Garage &amp; Detached Secondary Dwelling </t>
  </si>
  <si>
    <t xml:space="preserve">89 Rigby Drive </t>
  </si>
  <si>
    <t>NORTH ROTHBURY  NSW  2335</t>
  </si>
  <si>
    <t>8/2023/635</t>
  </si>
  <si>
    <t>Dual Occupancy &amp; Two (2) Lot Torrens Title Subdivision</t>
  </si>
  <si>
    <t xml:space="preserve">11 Natures Way </t>
  </si>
  <si>
    <t>8/2023/636</t>
  </si>
  <si>
    <t>Phased Development: Phase 1 - Dual Occupancy (detached), Demolition, Carport, Retaining Walls and One (1) into Two (2) Lot Torrens Title Subdivision</t>
  </si>
  <si>
    <t>Phase 2 - Dual Occupancy (detached) on Proposed Lot 2 created in Phase 1 and Strata Subdivision</t>
  </si>
  <si>
    <t>17 Edward Street</t>
  </si>
  <si>
    <t>8/2023/641</t>
  </si>
  <si>
    <t>Dual Occupancy (attached) and One (1) into Two (2) Lot  Torrens Title Subdivision</t>
  </si>
  <si>
    <t xml:space="preserve">148 Averys Lane </t>
  </si>
  <si>
    <t>8/2023/694</t>
  </si>
  <si>
    <t>65 Weston Street</t>
  </si>
  <si>
    <t xml:space="preserve"> WESTON</t>
  </si>
  <si>
    <t>8/2023/731</t>
  </si>
  <si>
    <t>Principal Dwelling with Attached Garage, Detached Secondary Dwelling &amp; Associated Retaining Walls</t>
  </si>
  <si>
    <t>19 Fitzgerald Avenue</t>
  </si>
  <si>
    <t xml:space="preserve"> NORTH ROTHBURY </t>
  </si>
  <si>
    <t>8/2023/733</t>
  </si>
  <si>
    <t>8/2023/739</t>
  </si>
  <si>
    <t>8/2023/745</t>
  </si>
  <si>
    <t>Single Storey Principal Dwelling with Attached Secondary Dwelling, Attached Garages and Associated Retaining Walls</t>
  </si>
  <si>
    <t>4 Wedgetail Close</t>
  </si>
  <si>
    <t>One (1) into Five (5) Lot Torrens Title Subdivision</t>
  </si>
  <si>
    <t xml:space="preserve">Hecla Street </t>
  </si>
  <si>
    <t xml:space="preserve">ELLALONG </t>
  </si>
  <si>
    <t>Single Storey Principal Dwelling with Attached Secondary Dwelling and Attached Garages</t>
  </si>
  <si>
    <t>4 Lakeside Circuit</t>
  </si>
  <si>
    <t>8/2023/750</t>
  </si>
  <si>
    <t>Principal Dwelling &amp; Attached Secondary Dwelling with Associated Garages</t>
  </si>
  <si>
    <t xml:space="preserve">29 Crossing Street </t>
  </si>
  <si>
    <t>8/2023/790</t>
  </si>
  <si>
    <t>8/2023/796</t>
  </si>
  <si>
    <t>8/2023/797</t>
  </si>
  <si>
    <t>8/2023/798</t>
  </si>
  <si>
    <t>8/2023/799</t>
  </si>
  <si>
    <t>76-78 Helena Street</t>
  </si>
  <si>
    <t xml:space="preserve"> ELLALONG</t>
  </si>
  <si>
    <t>Attached Principal and Secondary Dwelling with Associated Attached Garages and Retaining Walls</t>
  </si>
  <si>
    <t xml:space="preserve">117 Pillar Street </t>
  </si>
  <si>
    <t xml:space="preserve">BELLBIRD  </t>
  </si>
  <si>
    <t>Attached Principal and Secondary Dwellings with Associated Attached Ga Garages and Retaining Walls</t>
  </si>
  <si>
    <t xml:space="preserve">113 Pillar Street </t>
  </si>
  <si>
    <t>136 Alexandra Street</t>
  </si>
  <si>
    <t xml:space="preserve"> KURRI KURRI </t>
  </si>
  <si>
    <t>Change of Use of the Existing Church to a Dwelling and a Secondary Dwelling (attached), including a detached Double Garage, Swimming Pool &amp; Cabana</t>
  </si>
  <si>
    <t xml:space="preserve">43 High Street </t>
  </si>
  <si>
    <t>8/2023/816</t>
  </si>
  <si>
    <t>Demolition of Existing Swimming Pool and Garage.  Construction of a New Garage and Secondary Dwelling</t>
  </si>
  <si>
    <t>5 Fourth Street</t>
  </si>
  <si>
    <t>8/2023/835</t>
  </si>
  <si>
    <t>Single Storey Principal Dwelling and Attached Secondary Dwelling &amp; Associated Garages and Retaining Wall</t>
  </si>
  <si>
    <t>99 Pillar Street</t>
  </si>
  <si>
    <t>8/2023/841</t>
  </si>
  <si>
    <t>16 Aberdare Street</t>
  </si>
  <si>
    <t xml:space="preserve"> KITCHENER</t>
  </si>
  <si>
    <t>Dual Occupancy, followed by Torrens Title Subdivision</t>
  </si>
  <si>
    <t>5 Stonebark Court</t>
  </si>
  <si>
    <t>9/2023/2514</t>
  </si>
  <si>
    <t xml:space="preserve">7 Maher Street </t>
  </si>
  <si>
    <t>9/2023/2549</t>
  </si>
  <si>
    <t>Two (2) Lot Strata Subdivision</t>
  </si>
  <si>
    <t xml:space="preserve">9 Oakmont Close </t>
  </si>
  <si>
    <t xml:space="preserve">HEDDON GRETA  </t>
  </si>
  <si>
    <t>9/2023/2554</t>
  </si>
  <si>
    <t>Strata Plan for 24 Lots</t>
  </si>
  <si>
    <t xml:space="preserve">126 Vintage Drive </t>
  </si>
  <si>
    <t xml:space="preserve">POKOLBIN </t>
  </si>
  <si>
    <t>9/2023/2559</t>
  </si>
  <si>
    <t>Construction a single storey residential dwelling with attached secondary dwelling</t>
  </si>
  <si>
    <t xml:space="preserve">83 Rigby Drive </t>
  </si>
  <si>
    <t>9/2023/2598</t>
  </si>
  <si>
    <t>Subdivision</t>
  </si>
  <si>
    <t>267 Vincent Street</t>
  </si>
  <si>
    <t xml:space="preserve"> CESSNOCK </t>
  </si>
  <si>
    <t>9/2023/2627</t>
  </si>
  <si>
    <t>Torrens Title Subdivision of a Dual Occupancy</t>
  </si>
  <si>
    <t>23 Pikewood Road</t>
  </si>
  <si>
    <t xml:space="preserve"> HEDDON GRETA</t>
  </si>
  <si>
    <t>9/2023/2666</t>
  </si>
  <si>
    <t>50 York Street</t>
  </si>
  <si>
    <t xml:space="preserve"> GRETA </t>
  </si>
  <si>
    <t>9/2023/2679</t>
  </si>
  <si>
    <t>9/2023/2681</t>
  </si>
  <si>
    <t>9/2023/2685</t>
  </si>
  <si>
    <t>9/2023/2687</t>
  </si>
  <si>
    <t>9/2023/2692</t>
  </si>
  <si>
    <t>Secondary Dwelling &amp; Attached Alfresco</t>
  </si>
  <si>
    <t>30 Sale Street</t>
  </si>
  <si>
    <t>49 Helena Street</t>
  </si>
  <si>
    <t>Single Storey Dwelling with Attached Secondary Dwelling  and Garages (Attached) &amp; Retaining Walls</t>
  </si>
  <si>
    <t xml:space="preserve">20 Talegalla Street </t>
  </si>
  <si>
    <t>Secondary Dwelling with Covered Patio</t>
  </si>
  <si>
    <t xml:space="preserve">8 Greta Street </t>
  </si>
  <si>
    <t xml:space="preserve">ABERDARE </t>
  </si>
  <si>
    <t>38A Ballyneal Crescent</t>
  </si>
  <si>
    <t>9/2023/2711</t>
  </si>
  <si>
    <t>One Storey Two Bedroom Secondary Dwelling with Covered Alfresco</t>
  </si>
  <si>
    <t xml:space="preserve">7 O'Toole Street </t>
  </si>
  <si>
    <t xml:space="preserve">33 Scott Street </t>
  </si>
  <si>
    <t>8/2020/20588</t>
  </si>
  <si>
    <t>Construct Tourist Accommodation comprising of Backpackers Accommodation &amp; Associated Works</t>
  </si>
  <si>
    <t xml:space="preserve">30 Wills Hill Road </t>
  </si>
  <si>
    <t>8/2020/20819</t>
  </si>
  <si>
    <t>Establishment of a new cemetery comprising of 2135 burial plots, 2268 interment spaces within five (5) memorial walls, rotunda, maintenance shed, internal access roads, landscaping, fencing, and 34 car parking spaces</t>
  </si>
  <si>
    <t xml:space="preserve">64 Wine Country Drive </t>
  </si>
  <si>
    <t xml:space="preserve">NULKABA </t>
  </si>
  <si>
    <t>8/2021/21212</t>
  </si>
  <si>
    <t xml:space="preserve">2674 Paynes Crossing Road </t>
  </si>
  <si>
    <t xml:space="preserve">WOLLOMBI </t>
  </si>
  <si>
    <t>Construct a New Dwelling to create a Dual Occupancy &amp; Three (3) Tourist Accommodation Buildings Phase 1</t>
  </si>
  <si>
    <t>Phase 2</t>
  </si>
  <si>
    <t>Phase 3</t>
  </si>
  <si>
    <t>Phase 4</t>
  </si>
  <si>
    <t>8/2021/21250</t>
  </si>
  <si>
    <t>Information &amp; Education Facility comprising a Museum, Associated Roadworks, Civil Works and Vegetation Removal</t>
  </si>
  <si>
    <t xml:space="preserve">150 Wills Hill Road </t>
  </si>
  <si>
    <t xml:space="preserve">LOVEDALE </t>
  </si>
  <si>
    <t>8/2021/21261</t>
  </si>
  <si>
    <t>Construction of a Function Centre, Tourist &amp; Visitor Accommodation and a Manager’s Residence</t>
  </si>
  <si>
    <t xml:space="preserve">427 Pokolbin Mountains Road </t>
  </si>
  <si>
    <t>POKOLBIN  NS</t>
  </si>
  <si>
    <t>8/2021/21311</t>
  </si>
  <si>
    <t>Ninety Six (96) Tourist &amp; Visitor Accommodation Units, Multipurpose Entertainment Facility, Fitness Centre including Day Spa, Swimming Pools, Tennis Courts, Carparking and Other Ancillary Facilities &amp; Services</t>
  </si>
  <si>
    <t xml:space="preserve"> POKOLBIN</t>
  </si>
  <si>
    <t>8/2021/21319</t>
  </si>
  <si>
    <t xml:space="preserve">Phased Development Comprising - Phase 1: Use of Existing Open Air Structure as Function Centre, Change of Use of Existing Shed to Amenities Building and Construction of Storage Shed. </t>
  </si>
  <si>
    <t>Phase 2: Enclosure of Open Air Function Centre</t>
  </si>
  <si>
    <t>469 Lovedale Road</t>
  </si>
  <si>
    <t xml:space="preserve"> LOVEDALE</t>
  </si>
  <si>
    <t>Construct Food and Drink Premises Comprising of Restaurant, and Associated Carparking, Landscaping and Works</t>
  </si>
  <si>
    <t>310 Lovedale Road</t>
  </si>
  <si>
    <t>Use of Existing Buildings for the purposes of a Dwelling House &amp; Tourist and Visitor Accommodation including Minor Alterations/Additions to Proposed Dwelling House</t>
  </si>
  <si>
    <t xml:space="preserve">83 Northams Road </t>
  </si>
  <si>
    <t xml:space="preserve">CONGEWAI </t>
  </si>
  <si>
    <t>8/2021/21509</t>
  </si>
  <si>
    <t>8/2021/21503</t>
  </si>
  <si>
    <t>8/2021/21520</t>
  </si>
  <si>
    <t>Construct Canopy Cover over External Storage &amp; Sales Area to Existing Hardware &amp; Building Supplies Facility</t>
  </si>
  <si>
    <t xml:space="preserve">257 Vincent Street </t>
  </si>
  <si>
    <t>8/2021/21685</t>
  </si>
  <si>
    <t>Phased Development comprising: Phase 1 - Alterations &amp; Additions to Existing Dwelling; Phase 2 - Construction of Tourist Accommodation Unit (Building 3 - Accessible Unit) and Phase 3 - Construction of Tourist Accommodation Unit (Building 4)</t>
  </si>
  <si>
    <t xml:space="preserve">991 McDonalds Road </t>
  </si>
  <si>
    <t xml:space="preserve">POKOLBIN  </t>
  </si>
  <si>
    <t>8/2021/21708</t>
  </si>
  <si>
    <t>Tourist Accommodation Facility Comprising: - Fifty (50) x One (1) Bedroom Serviced Apartments, - Main Reception Building Containing a Function Centre, Restaurant, Lounge Area, Bar Area, Cellar Door (Wine Tasting), Pavillion for Outdoor Functions, Day Spa, Swimming Pool, Gymnasium, Ancillary Parking, Internal Access Roads and Landscaping</t>
  </si>
  <si>
    <t>8/2021/21947</t>
  </si>
  <si>
    <t>Emergency Services Facility - NSW Rural Fire Service Fire Station</t>
  </si>
  <si>
    <t>46 McDonald Avenue</t>
  </si>
  <si>
    <t>8/2021/22041</t>
  </si>
  <si>
    <t>Construct New Cellar Door, Five (5) Tourist Accommodation Buildings, Planting of Vines along with Parking, Access and Associated Works</t>
  </si>
  <si>
    <t>266 Deasys Road</t>
  </si>
  <si>
    <t xml:space="preserve"> POKOLBIN </t>
  </si>
  <si>
    <t>8/2021/22087</t>
  </si>
  <si>
    <t>Alterations &amp; Additions to Existing Cellar Door Premises, Restaurant to Create an Additional use for Function Centre</t>
  </si>
  <si>
    <t xml:space="preserve">1693 Broke Road </t>
  </si>
  <si>
    <t>8/2021/22147</t>
  </si>
  <si>
    <t>Rebuild Existing Service Station and Convenience Shop, and Continued Operation 24 Hours Per Day 7 Days a Week</t>
  </si>
  <si>
    <t>289 Cessnock Road</t>
  </si>
  <si>
    <t xml:space="preserve"> ABERMAIN</t>
  </si>
  <si>
    <t>8/2021/22217</t>
  </si>
  <si>
    <t>Tourist &amp; Visitor Accommodation Facility, Comprising of Construction of Four (4) Tourist Cabins, in Two (2) Phases and Associated Driveways and Car parking.</t>
  </si>
  <si>
    <t>96 Lomas Lane</t>
  </si>
  <si>
    <t>8/2021/22218</t>
  </si>
  <si>
    <t>8/2021/22220</t>
  </si>
  <si>
    <t>Change of Use of Existing Farm Building to Tourist &amp; Visitor Accommodation and Construction of Seven (7) Tourist Accommodation Buildings</t>
  </si>
  <si>
    <t xml:space="preserve">2347 Broke Road </t>
  </si>
  <si>
    <t>Demolition of Existing Buildings, Tree Removal and Construction of a Centre-based Child Care Facility</t>
  </si>
  <si>
    <t>132 Rawson Street</t>
  </si>
  <si>
    <t>8/2021/22267</t>
  </si>
  <si>
    <t>Construct New Service Station, Convenience Store, Mechanical Car Wash with Vacuum Cleaning Facilities, Three (3) Retail Premises &amp; Subdivision of Land Creating Two (2) Lots and Associated Works including Earth Works, Tree Removal, Access &amp; Car Parking with Hours of Operation: 6AM - 10PM, 7 Days a Week</t>
  </si>
  <si>
    <t xml:space="preserve">49B Aberdare Road </t>
  </si>
  <si>
    <t>8/2021/22358</t>
  </si>
  <si>
    <t>Construct New Function Centre, 38 Tourist and Visitor Accommodation Units, Associated Reception, Car Parking, Landscaping, Earthworks, Infrastructure &amp; Services.</t>
  </si>
  <si>
    <t xml:space="preserve">Light Industrial Development comprising: Phase 1 · Removal and demolition of existing structures on the site.  Construction of one (1) 648 m2 industrial shed.· Parking area for 4 vehicles.  Temporary parking area for 5 spaces (including one accessible park). </t>
  </si>
  <si>
    <t xml:space="preserve">Phase 2 _ Construction of two (2) 500m2 industrial sheds. · Parking area for 19 vehicles (including one accessible park)  </t>
  </si>
  <si>
    <t>Alterations &amp; Additions to Existing Childcare Centre Operating 6:00am - 6:30pm, Monday – Friday - Phase 1 - Installation of Play Equipment Outdoors &amp; Construction of Car Park Area to Service Before &amp; After School Care or Vacation Care for a Maximum of 24 Children</t>
  </si>
  <si>
    <t>Phase 2 - Additions to Accommodate Additional 38 Children totalling 62 Children providing Preschool Care in addition to Before &amp; After School &amp; Vacation Care</t>
  </si>
  <si>
    <t>S4.55(1A) Application to Modify the Layout of the Approved Commercial Tenancies component of the Development comprising an Increase in Floor Area of 69m2 to Include an Additional Commercial Tenancy resulting in the following development:-· Phase 1 – Three (3) Lot Torrens Title Subdivision;</t>
  </si>
  <si>
    <t xml:space="preserve"> Phase 2 – Construction of a Service Station, Convenience Store (7 Eleven), Food &amp; Drink Premises (McDonalds), Four (4) Commercial Tenancies and Associated Signage &amp; Car Parking</t>
  </si>
  <si>
    <t>8/2022/15</t>
  </si>
  <si>
    <t>Demolition of all Existing Structures and the Construction of a Drive- Thru Fast Food Premises with Car Park, Associated Signage &amp; Works</t>
  </si>
  <si>
    <t xml:space="preserve">194 Wollombi Road </t>
  </si>
  <si>
    <t>8/2022/67</t>
  </si>
  <si>
    <t xml:space="preserve"> Alterations and Additions to the Existing Winery, Cellar Door and Restaurant Building  Incorporating a New Function Centre, Covered Children’s Play Area and Associated Car Parking and Landscape Works</t>
  </si>
  <si>
    <t xml:space="preserve">2450 Broke Road </t>
  </si>
  <si>
    <t>8/2022/173</t>
  </si>
  <si>
    <t xml:space="preserve"> Alterations and Additions to Existing Function Centre and Alterations and Additions to Existing Stable Building for the purpose of Wedding Ceremonies</t>
  </si>
  <si>
    <t xml:space="preserve">160 Lings Road </t>
  </si>
  <si>
    <t xml:space="preserve">BUTTAI  </t>
  </si>
  <si>
    <t>21/022023</t>
  </si>
  <si>
    <t>8/2022/179</t>
  </si>
  <si>
    <t>5/01/202</t>
  </si>
  <si>
    <t>8/2022/214</t>
  </si>
  <si>
    <t xml:space="preserve">Phased Development comprising: Phase 1 - Erection of Four (4) Tourist &amp; Visitor Accommodation Units and Use of Existing Golf Course as a Recreational Facility (Outdoor), </t>
  </si>
  <si>
    <t>128 Olsen Road</t>
  </si>
  <si>
    <t xml:space="preserve"> LOVEDALE </t>
  </si>
  <si>
    <t>Phase 2 - Erection of Two (2) Tourist &amp; Visitor Accommodation Units</t>
  </si>
  <si>
    <t>8/2022/274</t>
  </si>
  <si>
    <t>Tourist Accommodation Comprising Three (3) Serviced Apartments</t>
  </si>
  <si>
    <t xml:space="preserve">267 Deasys Road </t>
  </si>
  <si>
    <t>8/2022/442</t>
  </si>
  <si>
    <t>Awning (Use for Purpose of Markets) and Food and Drink Premises (Takeaway Food and Drink Premises)</t>
  </si>
  <si>
    <t>57 Maitland Street</t>
  </si>
  <si>
    <t xml:space="preserve"> BRANXTON</t>
  </si>
  <si>
    <t>8/2022/528</t>
  </si>
  <si>
    <t xml:space="preserve">57 Maitland Street </t>
  </si>
  <si>
    <t xml:space="preserve">BRANXTON </t>
  </si>
  <si>
    <t>8/2022/578</t>
  </si>
  <si>
    <t>Six (6) Two (2) Bedroom Tourist Accommodation Cabins</t>
  </si>
  <si>
    <t xml:space="preserve">54 Hayes Road </t>
  </si>
  <si>
    <t>8/2022/795</t>
  </si>
  <si>
    <t>Conference / Function Centre, Nursery, Maintenance &amp; Storage Facility Ancillary to Hunter Valley Gardens &amp; Associated Works</t>
  </si>
  <si>
    <t>8/2022/875</t>
  </si>
  <si>
    <t>Four (4) Lot Industrial Subdivision</t>
  </si>
  <si>
    <t>6 Styles Street</t>
  </si>
  <si>
    <t>8/2022/907</t>
  </si>
  <si>
    <t>Greenhouse for the Purpose of Horticulture</t>
  </si>
  <si>
    <t xml:space="preserve">124 Dog Hole Road </t>
  </si>
  <si>
    <t>STOCKRINGTON</t>
  </si>
  <si>
    <t>8/2022/921</t>
  </si>
  <si>
    <t>Phase 1 – Consolidation of Two (2) Lots into One (1) Lot, Phase 2 - Partial Conversion of Existing Farm Shed to a Tourist Accommodation</t>
  </si>
  <si>
    <t xml:space="preserve"> MOUNT VIEW </t>
  </si>
  <si>
    <t>Phase 3 - Construction of Two (2) Tourist Accommodation Cabins</t>
  </si>
  <si>
    <t>Phase 4 - Construction of Two (2) Tourist Accommodation Cabins and a Manager's Residence</t>
  </si>
  <si>
    <t>8/2022/1007</t>
  </si>
  <si>
    <t>Construct new Shed to Accommodate Electrical Plant</t>
  </si>
  <si>
    <t>1744 Broke Road</t>
  </si>
  <si>
    <t xml:space="preserve"> POKOLBIN  </t>
  </si>
  <si>
    <t>8/2022/1014</t>
  </si>
  <si>
    <t>Self-Storage Units (53 units), Demolition, Associated Civil Works, Landscaping and Signage</t>
  </si>
  <si>
    <t xml:space="preserve">40-44 Russell Street </t>
  </si>
  <si>
    <t>8/2022/1048</t>
  </si>
  <si>
    <t>Tourist and Visitor Accommodation (10 units) with Pool, Car Parking and Landscaping</t>
  </si>
  <si>
    <t>8/2022/1062</t>
  </si>
  <si>
    <t>Adaptive Re-Use to Medical Centre (Dental Surgery), including Alterations &amp; Additions and Lot Consolidation</t>
  </si>
  <si>
    <t>16 Vincent Street</t>
  </si>
  <si>
    <t>8/2022/1094</t>
  </si>
  <si>
    <t>Centre Based Childcare Facility</t>
  </si>
  <si>
    <t>8/2022/1148</t>
  </si>
  <si>
    <t>1/09/223</t>
  </si>
  <si>
    <t>8/2023/140</t>
  </si>
  <si>
    <t>Use of Existing Buildings for the Purposes of Function Centre (Wedding Venue) &amp; Ancillary Tourist and Visitor Accommodation During Events</t>
  </si>
  <si>
    <t>386 Wilderness Road</t>
  </si>
  <si>
    <t>8/2023/207</t>
  </si>
  <si>
    <t>Centre Based Childcare Facility - 80 Children</t>
  </si>
  <si>
    <t xml:space="preserve">61 William Tester Drive </t>
  </si>
  <si>
    <t xml:space="preserve">CLIFTLEIGH  </t>
  </si>
  <si>
    <t>8/2023/803</t>
  </si>
  <si>
    <t>Alterations &amp; Additions to Existing School</t>
  </si>
  <si>
    <t>155 Wollombi Road</t>
  </si>
  <si>
    <t>9/2023/2622</t>
  </si>
  <si>
    <t>Refurbishment Of Existing Retail Shop - New Trading Name As Cessnock Nails &amp; Beauty</t>
  </si>
  <si>
    <t xml:space="preserve">103 Vincent Street </t>
  </si>
  <si>
    <t>9/2023/2665</t>
  </si>
  <si>
    <t>Alterations to an existing Coles supermarket, conversion of 'Click and Collect' car bays and construction of a new canopy structure</t>
  </si>
  <si>
    <t xml:space="preserve">259-277 Lang Street </t>
  </si>
  <si>
    <t>9/2023/2702</t>
  </si>
  <si>
    <t>Commercial Fitout of a Domino's Pizza Take Away Resturant</t>
  </si>
  <si>
    <t xml:space="preserve">2 Bakehouse Road </t>
  </si>
  <si>
    <t>8/2014/628</t>
  </si>
  <si>
    <t xml:space="preserve">254 Wollombi Road </t>
  </si>
  <si>
    <t>8/2023/884</t>
  </si>
  <si>
    <t>Construct Attached Dual Occupancy followed by Strata Subdivision</t>
  </si>
  <si>
    <t xml:space="preserve">221A Maitland Street </t>
  </si>
  <si>
    <t>8/2023/988</t>
  </si>
  <si>
    <t xml:space="preserve">119 Pillar Street </t>
  </si>
  <si>
    <t>8/2024/5</t>
  </si>
  <si>
    <t>Single Storey Principal Dwelling with Attached Secondary Dwelling and Associated Garages + Retaining Walls</t>
  </si>
  <si>
    <t xml:space="preserve">75 Crossing Street </t>
  </si>
  <si>
    <t>9/2023/2720</t>
  </si>
  <si>
    <t>The Erection of a Secondary Dwelling and retaining walls</t>
  </si>
  <si>
    <t xml:space="preserve">2 Browns Lane </t>
  </si>
  <si>
    <t xml:space="preserve">KURRI KURRI  </t>
  </si>
  <si>
    <t>8/2019/128</t>
  </si>
  <si>
    <t>Addition of Mezzanine Level with New Rooms, Staircase &amp; New Amenities (Toilets) on Ground Floor</t>
  </si>
  <si>
    <t xml:space="preserve">11 Vincent Street </t>
  </si>
  <si>
    <t>8/2020/20942</t>
  </si>
  <si>
    <t>Construction of Animal and Boarding and Training Establishment to Accommodate One Hundred (100) Dogs in Three (3) Phases. Phase One: Construct Accommodation for Fifteen (15) Dogs, Exercise yards, Ancillary Buildings and Civil Works</t>
  </si>
  <si>
    <t xml:space="preserve">1 Neath Road </t>
  </si>
  <si>
    <t xml:space="preserve">NEATH  </t>
  </si>
  <si>
    <t>8/2023/806</t>
  </si>
  <si>
    <t>Relocation of Existing Brewery and Expansion of Bottling Plant Facility, ancillary to an Existing Hotel &amp; Tourist Accommodation Development</t>
  </si>
  <si>
    <t>8/2015/314/1</t>
  </si>
  <si>
    <t>8/2015/314/2</t>
  </si>
  <si>
    <t>8/2015/314/3</t>
  </si>
  <si>
    <t>8/2015/314/5</t>
  </si>
  <si>
    <t>8/2015/314/6</t>
  </si>
  <si>
    <t>refund</t>
  </si>
  <si>
    <t>Fees cancelled</t>
  </si>
  <si>
    <t>withdrawn &amp; refunded</t>
  </si>
  <si>
    <t>8/2016/548</t>
  </si>
  <si>
    <t>Alterations &amp; Additions and Use as a Child Care Centre (84 Children)</t>
  </si>
  <si>
    <t xml:space="preserve">14 Vincent Street </t>
  </si>
  <si>
    <t>8/2023/719</t>
  </si>
  <si>
    <t>Principal Dwelling with Associated Garage &amp; Attached Secondary Dwelling</t>
  </si>
  <si>
    <t xml:space="preserve">2 Wedgetail Close </t>
  </si>
  <si>
    <t xml:space="preserve">PAXTON </t>
  </si>
  <si>
    <t>9/2024/2732</t>
  </si>
  <si>
    <t>Demolition of Existing Garage, Awning and associated Concrete/Paving Erection of a Secondary Dwelling and Attached Garage</t>
  </si>
  <si>
    <t xml:space="preserve">25 Margaret Street </t>
  </si>
  <si>
    <t>9/2023/2684</t>
  </si>
  <si>
    <t>New Construction of a Subway Restaurant; among Fuel Station &amp; other Fast Food Outlets</t>
  </si>
  <si>
    <t xml:space="preserve">1823 Wine Country Drive </t>
  </si>
  <si>
    <t>8/2020/190</t>
  </si>
  <si>
    <t>Principal &amp; Attached Secondary Dwelling</t>
  </si>
  <si>
    <t xml:space="preserve">1/10 Pearce Street </t>
  </si>
  <si>
    <t xml:space="preserve">CLIFTLEIGH </t>
  </si>
  <si>
    <t>8/2020/203</t>
  </si>
  <si>
    <t xml:space="preserve">1/6 Shalistan Street </t>
  </si>
  <si>
    <t>9/2019/192</t>
  </si>
  <si>
    <t xml:space="preserve">1/108 Talleyrand Circuit </t>
  </si>
  <si>
    <t>8/2021/21836</t>
  </si>
  <si>
    <t>Construction of Two (2) Dwellings to Create a Detached Dual Occupancy</t>
  </si>
  <si>
    <t xml:space="preserve">23A Greta Street </t>
  </si>
  <si>
    <t>8/2021/22141</t>
  </si>
  <si>
    <t>Dual Occupancy and One (1) into Two (2) Lot Torrens Title Subdivision</t>
  </si>
  <si>
    <t>1/15 Portrush Avenue</t>
  </si>
  <si>
    <t>8/2021/22176</t>
  </si>
  <si>
    <t xml:space="preserve">52 Evans Street </t>
  </si>
  <si>
    <t>GRETA  NSW  2334</t>
  </si>
  <si>
    <t>8/2022/966</t>
  </si>
  <si>
    <t xml:space="preserve">Construct Detached Dual Occupancy Followed by One (1) into Two (2) Lot Subdivision, Including the Demolition of Existing Structures </t>
  </si>
  <si>
    <t>272 Maitland Road</t>
  </si>
  <si>
    <t>1/7 Wetland View</t>
  </si>
  <si>
    <t>8/2023/101</t>
  </si>
  <si>
    <t xml:space="preserve">6 Allworth Street </t>
  </si>
  <si>
    <t xml:space="preserve">1/27 Lakeside Circuit </t>
  </si>
  <si>
    <t>8/2023/17</t>
  </si>
  <si>
    <t>Attached Principal and Secondary Dwellings and Associated Retaining Wall</t>
  </si>
  <si>
    <t xml:space="preserve">4 Quintero Close </t>
  </si>
  <si>
    <t>8/2023/236</t>
  </si>
  <si>
    <t>Additions &amp; Alterations to Existing Garage for Change of Use to a Secondary Dwelling</t>
  </si>
  <si>
    <t>23 Sixth Street</t>
  </si>
  <si>
    <t>8/2023/271</t>
  </si>
  <si>
    <t>Construction of Two (2) Residential Units to the Rear of the Existing Dwelling including Demolition Works followed by a Strata Title Subdivision</t>
  </si>
  <si>
    <t>8 Catherine Street</t>
  </si>
  <si>
    <t>8/2023/389</t>
  </si>
  <si>
    <t>Thirty Six (36) Lot Community Title Subdivision resulting in Thirty-Five (35) Residential Lots, One (1) Community Association Lot, and Construction of Road Extension, being a Subdivision of Proposed Lot 2800 in a Plan of Subdivision of Lot 1603 DP 1142579, and Lots 1014 &amp; 1015 DP 1298409 .</t>
  </si>
  <si>
    <t xml:space="preserve">1091 Wine Country Drive </t>
  </si>
  <si>
    <t>8/2023/43</t>
  </si>
  <si>
    <t>1/6 Riparian Circuit</t>
  </si>
  <si>
    <t>8/2023/905</t>
  </si>
  <si>
    <t>Two (2) Lot Torrens Title Subdivision of Constructed Dual Occupancy</t>
  </si>
  <si>
    <t>8/2022/1097</t>
  </si>
  <si>
    <t>Construct New Dwelling to Create Detached Dual Occupancy, Followed by Two (2) Lot Subdivision</t>
  </si>
  <si>
    <t>25 Rawson Street</t>
  </si>
  <si>
    <t xml:space="preserve"> ABERDARE  </t>
  </si>
  <si>
    <t>8/2023/776</t>
  </si>
  <si>
    <t>Dual Occupancy (Retention of Existing Dwelling) &amp; Two (2) Lot Torrens Title Subdivision</t>
  </si>
  <si>
    <t>101 Cessnock Road</t>
  </si>
  <si>
    <t>ABERMAIN  NSW  2326</t>
  </si>
  <si>
    <t>8/2023/888</t>
  </si>
  <si>
    <t>8/2023/900</t>
  </si>
  <si>
    <t>Principal Dwelling with Attached Secondary Dwelling Associated Garages and Retaining Walls</t>
  </si>
  <si>
    <t>23 Pillar Street</t>
  </si>
  <si>
    <t>8/2023/927</t>
  </si>
  <si>
    <t>Principal Dwelling and Attached Secondary Dwelling with Associated Garages and Retaining Walls</t>
  </si>
  <si>
    <t xml:space="preserve">89 Pillar Street </t>
  </si>
  <si>
    <t>9/2024/2750</t>
  </si>
  <si>
    <t>Detatched Single Storey Dual Occupancy and One (1) inot Two (2) Lot Torrens Title Subdivision</t>
  </si>
  <si>
    <t xml:space="preserve">24 Pikewood Road </t>
  </si>
  <si>
    <t>9/2023/2057</t>
  </si>
  <si>
    <t xml:space="preserve">6 Hughes Close </t>
  </si>
  <si>
    <t>FEES REFUNDED</t>
  </si>
  <si>
    <t>9/2023/2233</t>
  </si>
  <si>
    <t xml:space="preserve">1/38 Lakeside Circuit </t>
  </si>
  <si>
    <t>9/2023/2556</t>
  </si>
  <si>
    <t>Single Storey Dual Occupancy (attached), Garage (attached)</t>
  </si>
  <si>
    <t xml:space="preserve">128 Averys Lane </t>
  </si>
  <si>
    <t>9/2023/2573</t>
  </si>
  <si>
    <t>Single Storey Dual Occupancy (attached), Garages (attached) &amp; Retaining Walls</t>
  </si>
  <si>
    <t xml:space="preserve">158 Averys Lane </t>
  </si>
  <si>
    <t>9/2023/2581</t>
  </si>
  <si>
    <t>Single Storey Dual Occupancy (attached), Garages (attached)</t>
  </si>
  <si>
    <t>9/2023/2589</t>
  </si>
  <si>
    <t xml:space="preserve">25 Raisbeck Parkway </t>
  </si>
  <si>
    <t>Comments</t>
  </si>
  <si>
    <t>Linked to 9/2022/2717</t>
  </si>
  <si>
    <t>Linked to 9/2023/2019</t>
  </si>
  <si>
    <t>Linked to 9/2022/2208/1</t>
  </si>
  <si>
    <t>Withdrawn</t>
  </si>
  <si>
    <t xml:space="preserve">Contributions fees paid on CDC 9 2023 2286 1 _ attached Dual Occupancy &amp; Associated Garages </t>
  </si>
  <si>
    <t>8/2018/864</t>
  </si>
  <si>
    <t>15 Lot Subdivision including Demolition of Existing Building, Clearing of Trees, Construct New Roads &amp; Infrastructure</t>
  </si>
  <si>
    <t>8/2023/10</t>
  </si>
  <si>
    <t>8/2023/13</t>
  </si>
  <si>
    <t>8/2023/447</t>
  </si>
  <si>
    <t>Regularise the Unauthorised Part Change of Use of an Existing Shed to a Dwelling creating a Dual Occupancy</t>
  </si>
  <si>
    <t xml:space="preserve">2 Anvil Street </t>
  </si>
  <si>
    <t xml:space="preserve">STANFORD MERTHYR </t>
  </si>
  <si>
    <t>8/2023/627</t>
  </si>
  <si>
    <t>Dual Occupancy (retention of existing dwelling), Attached Garage and Swimming Pools</t>
  </si>
  <si>
    <t xml:space="preserve">60 Majors Lane </t>
  </si>
  <si>
    <t>8/2023/700</t>
  </si>
  <si>
    <t>Principal Dwelling with Attached Secondary Dwelling at Lower Ground Floor Level</t>
  </si>
  <si>
    <t xml:space="preserve">25 Crossing Street </t>
  </si>
  <si>
    <t>8/2023/766</t>
  </si>
  <si>
    <t>Single Storey Attached Dual Occupancy &amp; Strata Title Subdivision</t>
  </si>
  <si>
    <t>144 Averys Lane</t>
  </si>
  <si>
    <t xml:space="preserve"> HEDDON GRETA  </t>
  </si>
  <si>
    <t>8/2023/791</t>
  </si>
  <si>
    <t xml:space="preserve">87 Eglinford Lane </t>
  </si>
  <si>
    <t>8/2023/827</t>
  </si>
  <si>
    <t>Principal and Attached Secondary Dwelling</t>
  </si>
  <si>
    <t>74 Pillar Street</t>
  </si>
  <si>
    <t>8/2023/839</t>
  </si>
  <si>
    <t>Dual Occupancy (attached) followed by a One (1) into Two (2) Lot Torrens Title Subdivision</t>
  </si>
  <si>
    <t xml:space="preserve">231 Averys Lane   </t>
  </si>
  <si>
    <t>8/2023/859</t>
  </si>
  <si>
    <t>Attached Dual Occupancy &amp; One (1) into Two (2) Lot Torrens Title Subdivision</t>
  </si>
  <si>
    <t>140 Averys Lane</t>
  </si>
  <si>
    <t>8/2023/882</t>
  </si>
  <si>
    <t xml:space="preserve">59 Mount Vincent Road </t>
  </si>
  <si>
    <t>8/2023/895</t>
  </si>
  <si>
    <t>Single Storey Dwelling with Attached Garage to Create a Dual Occupancy (detached)</t>
  </si>
  <si>
    <t xml:space="preserve">97 Crossing Street </t>
  </si>
  <si>
    <t>256 Sheppeard Drive</t>
  </si>
  <si>
    <t xml:space="preserve"> RICHMOND VALE  </t>
  </si>
  <si>
    <t>8/2023/907</t>
  </si>
  <si>
    <t>Alterations and Additions to Existing Garage to Construct a Two Storey Garage/Secondary Dwelling and Addition to Existing Principal Dwelling</t>
  </si>
  <si>
    <t xml:space="preserve">41 Anstey Street </t>
  </si>
  <si>
    <t>8/2023/924</t>
  </si>
  <si>
    <t>Dual Occupancy (attached) followed by a One (1) Two (2) Lot Torrens Title Subdivision</t>
  </si>
  <si>
    <t>229 Averys Lane</t>
  </si>
  <si>
    <t xml:space="preserve"> BUCHANAN  </t>
  </si>
  <si>
    <t>8/2023/964</t>
  </si>
  <si>
    <t>Single Storey Principal Dwelling and Attached Secondary Dwelling with Attached Garages</t>
  </si>
  <si>
    <t>2 Pillar Street</t>
  </si>
  <si>
    <t xml:space="preserve"> BELLBIRD  </t>
  </si>
  <si>
    <t>Single Storey Principal Dwelling and Attached Secondary Dwelling with Associated Garages + Retaining Walls</t>
  </si>
  <si>
    <t>8/2024/28</t>
  </si>
  <si>
    <t>Principal Dwelling and Attached Secondary Dwelling with Garages and Associated Retaining Walls</t>
  </si>
  <si>
    <t xml:space="preserve">93 Pillar Street </t>
  </si>
  <si>
    <t>8/2024/9</t>
  </si>
  <si>
    <t xml:space="preserve">94 Pillar Street </t>
  </si>
  <si>
    <t>9/2024/2758</t>
  </si>
  <si>
    <t>Secondary Dwelling &amp; Retaining Wall</t>
  </si>
  <si>
    <t xml:space="preserve">574 Wollombi Road </t>
  </si>
  <si>
    <t>Linked to 9/2024/888/1</t>
  </si>
  <si>
    <t>9/2024/2765</t>
  </si>
  <si>
    <t>21978..29</t>
  </si>
  <si>
    <t>8/2023/288</t>
  </si>
  <si>
    <t>Concept Development (42 Lot Subdivision in Two Stages) and Stage 1</t>
  </si>
  <si>
    <t xml:space="preserve">71 Branxton Street </t>
  </si>
  <si>
    <t xml:space="preserve">GRETA  </t>
  </si>
  <si>
    <t>8/2023/725</t>
  </si>
  <si>
    <t>Detached Secondary Dwelling, Detached Studio with Pergola &amp; Carport attached to Existing Dwelling</t>
  </si>
  <si>
    <t>10 Aberdare Street</t>
  </si>
  <si>
    <t>8/2023/747</t>
  </si>
  <si>
    <t xml:space="preserve">163 Averys Lane </t>
  </si>
  <si>
    <t xml:space="preserve">BUCHANAN </t>
  </si>
  <si>
    <t>Eight (8) Lot Subdivision comprising Six (6) Residential Lots, One (1) Superlot and a Residue Parcel - Stage 1</t>
  </si>
  <si>
    <t>Eight (8) Lot Subdivision comprising Six (6) Residential Lots, One (1) Superlot and a Residue Parcel - Stage 2</t>
  </si>
  <si>
    <t>Eight (8) Lot Subdivision comprising Six (6) Residential Lots, One (1) Superlot and a Residue Parcel - Stage 3</t>
  </si>
  <si>
    <t>8/2023/762</t>
  </si>
  <si>
    <t>Two (2) Lot Torrens Title Subdivision &amp; Construction of Single Storey Dwelling with Attached Garage</t>
  </si>
  <si>
    <t xml:space="preserve">16 High Street </t>
  </si>
  <si>
    <t xml:space="preserve">GRETA </t>
  </si>
  <si>
    <t>8/2023/848</t>
  </si>
  <si>
    <t>Construction of a New Dwelling and Detached Garage to create a Detached Dual Occupancy</t>
  </si>
  <si>
    <t xml:space="preserve">152 Barraba Lane </t>
  </si>
  <si>
    <t xml:space="preserve">QUORROBOLONG </t>
  </si>
  <si>
    <t>8/2023/868</t>
  </si>
  <si>
    <t>Torrens Title Subdivision of Two (2) Lots into Four (4) Lots</t>
  </si>
  <si>
    <t xml:space="preserve">47 Lakeside Circuit </t>
  </si>
  <si>
    <t>8/2024/25</t>
  </si>
  <si>
    <t xml:space="preserve">236 Averys Lane </t>
  </si>
  <si>
    <t>8/2024/26</t>
  </si>
  <si>
    <t>Dual Occupancy (attached) followed by a  Two (2) Lot Torrens Title Subdivision</t>
  </si>
  <si>
    <t>13 Kooralbyn Road</t>
  </si>
  <si>
    <t xml:space="preserve"> BUCHANAN</t>
  </si>
  <si>
    <t>8/2024/73</t>
  </si>
  <si>
    <t xml:space="preserve">10 Kooralbyn Road </t>
  </si>
  <si>
    <t>9/2024/2790</t>
  </si>
  <si>
    <t>Single Storey Duplex</t>
  </si>
  <si>
    <t>156 Averys Lane</t>
  </si>
  <si>
    <t>8/2023/224</t>
  </si>
  <si>
    <t>Alterations and Additions to East Cessnock Bowling Club</t>
  </si>
  <si>
    <t>Victoria Street</t>
  </si>
  <si>
    <t xml:space="preserve"> CESSNOCK  </t>
  </si>
  <si>
    <t>16/02/20244</t>
  </si>
  <si>
    <t>8/2023/559</t>
  </si>
  <si>
    <t>Demolition of Existing Structures and Construction of a Centre-based Childcare Facility (Preschool) for Forty-Four (44) Children</t>
  </si>
  <si>
    <t xml:space="preserve">267 Wollombi Road </t>
  </si>
  <si>
    <t xml:space="preserve">BELLBIRD HEIGHTS  </t>
  </si>
  <si>
    <t>8/2023/649</t>
  </si>
  <si>
    <t>Fitout and Initial Use of Commercial Premises for Take Away Food and Drink Premises (Dominos Pizza), Associated Signage</t>
  </si>
  <si>
    <t xml:space="preserve">NORTH ROTHBURY  </t>
  </si>
  <si>
    <t>8/2023/763</t>
  </si>
  <si>
    <t>Seeking Consent for the Installation &amp; On-Site Use of a Temporary Concrete Batching Plant for a Period of up to Twelve (12) Months</t>
  </si>
  <si>
    <t xml:space="preserve">129 Mitchell Avenue </t>
  </si>
  <si>
    <t>8/2023/307</t>
  </si>
  <si>
    <t>Single Storey Dwelling with Attached Garage to create a Dual Occupancy (detached)</t>
  </si>
  <si>
    <t xml:space="preserve">71 Charles Street </t>
  </si>
  <si>
    <t>8/2023/344</t>
  </si>
  <si>
    <t>Two (2) Lot Torrens Title Subdivision followed by the Construction of a Dwelling</t>
  </si>
  <si>
    <t>54 Coronation Street</t>
  </si>
  <si>
    <t xml:space="preserve"> KURRI KURRI  </t>
  </si>
  <si>
    <t>8/2023/765</t>
  </si>
  <si>
    <t>Alterations &amp; Additions to Existing Dwelling, Demolition of Existing Garage and Construction of a New Dwelling at the Rear of the Site to Create a Dual Occupancy followed by a Two (2) Lot Torrens Title Subdivision</t>
  </si>
  <si>
    <t xml:space="preserve">126 Northcote Street </t>
  </si>
  <si>
    <t>8/2023/814</t>
  </si>
  <si>
    <t>Secondary Dwelling (Detached)</t>
  </si>
  <si>
    <t>23 Devon Street</t>
  </si>
  <si>
    <t xml:space="preserve"> GRETA  NSW  2334</t>
  </si>
  <si>
    <t>8/2023/974</t>
  </si>
  <si>
    <t>20 Pillar Street</t>
  </si>
  <si>
    <t>8/2023/992</t>
  </si>
  <si>
    <t>8 Crossing Street</t>
  </si>
  <si>
    <t>8/2024/14</t>
  </si>
  <si>
    <t>1 Bentwing Street</t>
  </si>
  <si>
    <t xml:space="preserve"> CLIFTLEIGH </t>
  </si>
  <si>
    <t>8/2024/31</t>
  </si>
  <si>
    <t xml:space="preserve">12 Clift Street </t>
  </si>
  <si>
    <t>9/2024/2794</t>
  </si>
  <si>
    <t>25 Barton Street</t>
  </si>
  <si>
    <t>2 Bakehouse Road</t>
  </si>
  <si>
    <t>8/2023/770</t>
  </si>
  <si>
    <t xml:space="preserve">75 Church Street </t>
  </si>
  <si>
    <t>8/2023/86</t>
  </si>
  <si>
    <t xml:space="preserve">159 Hart Road </t>
  </si>
  <si>
    <t xml:space="preserve">LOXFORD  </t>
  </si>
  <si>
    <t>8/2024/78</t>
  </si>
  <si>
    <t>Principal Dwelling with Garage and Attached Secondary Dwelling</t>
  </si>
  <si>
    <t xml:space="preserve">13 Merion Circuit </t>
  </si>
  <si>
    <t>9/2024/2801</t>
  </si>
  <si>
    <t>Detached Teenage Retreat and Studio</t>
  </si>
  <si>
    <t xml:space="preserve">2 Short Street </t>
  </si>
  <si>
    <t>Retreat</t>
  </si>
  <si>
    <t>Studio</t>
  </si>
  <si>
    <t>9/2024/2815</t>
  </si>
  <si>
    <t>Secondary Dwelling &amp; Retaining Walls</t>
  </si>
  <si>
    <t xml:space="preserve">29 Edden Street  </t>
  </si>
  <si>
    <t>9/2024/2819</t>
  </si>
  <si>
    <t>Single Storey Dual Occupancy &amp; Retaining Walls</t>
  </si>
  <si>
    <t xml:space="preserve">2 Kooyonga Street </t>
  </si>
  <si>
    <t>Staged Development: Stage 1: Six (6) Tourist Accommodation Buildings containing eight (8) Tourist Accommodation Units and ancillary recreation facilities (tennis court, rotunda and BBQ), landscaping, access road and car parking,   Stage 2: One (1) Tourist Accommodation Building containing four (4) Tourist Accommodation Units, Revegetation Works and ancillary swimming pool, change room and gym, and Stage 3: Cellar door, function centre and ancillary car parking and landscaping</t>
  </si>
  <si>
    <t>CCC</t>
  </si>
  <si>
    <t>Financial year</t>
  </si>
  <si>
    <t>2015/16</t>
  </si>
  <si>
    <t>2016/17</t>
  </si>
  <si>
    <t>2017/18</t>
  </si>
  <si>
    <t>2018/19</t>
  </si>
  <si>
    <t>2019/20</t>
  </si>
  <si>
    <t>2020/21</t>
  </si>
  <si>
    <t>2021/22</t>
  </si>
  <si>
    <t>2022/23</t>
  </si>
  <si>
    <t>8/2023/216</t>
  </si>
  <si>
    <t>Phased Development - Phase One (1): Dual Occupancy &amp; Two (2) Lot Torrens Title Subdivision. Phase Two (2): Multi-Dwelling (3 Units) &amp; Strata Subdivision</t>
  </si>
  <si>
    <t xml:space="preserve">144 Maitland Street </t>
  </si>
  <si>
    <t>8/2023/738</t>
  </si>
  <si>
    <t>Detached Dual Occupancy, Associated Swimming Pool, Garage &amp; Related Landscaping</t>
  </si>
  <si>
    <t>390 Sheppeard Drive</t>
  </si>
  <si>
    <t xml:space="preserve"> MULBRING</t>
  </si>
  <si>
    <t>8/2023/742</t>
  </si>
  <si>
    <t>Subdivision One (1) into Four (4) Lots (Three (3) Residential Lots and One (1) Service Lot)</t>
  </si>
  <si>
    <t xml:space="preserve">0 Averys Lane </t>
  </si>
  <si>
    <t>8/2023/788</t>
  </si>
  <si>
    <t>Torrens Title Subdivision of Two (2) Lots into Three (3) Lots including the Retention of Existing Dwellings on Proposed Lots 1 &amp; 2, the Construction of Associated Retaining Walls, the Demolition of Existing Outbuildings and the Construction of a Carport to the Existing Dwelling on Proposed Lot 1</t>
  </si>
  <si>
    <t>202 Hopetoun Street</t>
  </si>
  <si>
    <t>8/2023/939</t>
  </si>
  <si>
    <t>Three (3) Lot Torrens Title Subdivision &amp; Construction of Carport Associated to Dwelling</t>
  </si>
  <si>
    <t xml:space="preserve">23 Tamworth Street </t>
  </si>
  <si>
    <t xml:space="preserve">ABERMAIN  </t>
  </si>
  <si>
    <t>8/2023/990</t>
  </si>
  <si>
    <t>Single Storey Dual Occupancy with Attached Garages &amp; Strata Subdivision</t>
  </si>
  <si>
    <t xml:space="preserve">16 Pillar Street </t>
  </si>
  <si>
    <t>8/2024/103</t>
  </si>
  <si>
    <t xml:space="preserve">10 Harrow Circuit </t>
  </si>
  <si>
    <t>8/2024/15</t>
  </si>
  <si>
    <t xml:space="preserve">99 Tamworth Street </t>
  </si>
  <si>
    <t>8/2024/155</t>
  </si>
  <si>
    <t xml:space="preserve">29 Pikewood Road </t>
  </si>
  <si>
    <t>8/2024/16</t>
  </si>
  <si>
    <t xml:space="preserve">53 Crossing Street </t>
  </si>
  <si>
    <t>9/2024/2828</t>
  </si>
  <si>
    <t>Single Storey Dual Occupancy</t>
  </si>
  <si>
    <t xml:space="preserve">160 Averys Lane </t>
  </si>
  <si>
    <t>8/2023/729</t>
  </si>
  <si>
    <t xml:space="preserve">14 Watson Street </t>
  </si>
  <si>
    <t>8/2023/840</t>
  </si>
  <si>
    <t xml:space="preserve">680 Sandy Creek Road </t>
  </si>
  <si>
    <t xml:space="preserve"> 16/05/2024 &amp; 17/05/2024</t>
  </si>
  <si>
    <t>3766024 &amp; 33767191</t>
  </si>
  <si>
    <t>8/2013/218</t>
  </si>
  <si>
    <t>8/2022/939</t>
  </si>
  <si>
    <t>Four (4) Lot Industrial Subdivision, Demolition Works &amp; Tree Removal</t>
  </si>
  <si>
    <t xml:space="preserve">57 Government Road </t>
  </si>
  <si>
    <t>8/2023/364</t>
  </si>
  <si>
    <t>Seven (7) Serviced Apartments Constructed in Three (3) New Buildings</t>
  </si>
  <si>
    <t>8/2023/598</t>
  </si>
  <si>
    <t>Timber Treatment Facility (Wood Preservation Works) - Internal Fit-Out to Existing Industrial Development</t>
  </si>
  <si>
    <t>16 Johnson Avenue</t>
  </si>
  <si>
    <t>8/2023/782</t>
  </si>
  <si>
    <t>Tourist and Visitor Accommodation (Two (2) Units), with Pool, Car Parking, Landscaping and Removal of Small Portion of Vineyard</t>
  </si>
  <si>
    <t xml:space="preserve">207 Palmers Lane </t>
  </si>
  <si>
    <t>8/2023/914</t>
  </si>
  <si>
    <t>Telecommunications Facility (consisting of 30 metre Monopole with associated antannae &amp; equipment housing at ground level)</t>
  </si>
  <si>
    <t xml:space="preserve">99 Barton Street </t>
  </si>
  <si>
    <t>9/2024/2752</t>
  </si>
  <si>
    <t>Eight (8) Lot Strata Subdivision of Light Industrial Unit Development</t>
  </si>
  <si>
    <t xml:space="preserve">363 Maitland Road </t>
  </si>
  <si>
    <t>9/2024/2816</t>
  </si>
  <si>
    <t>Internal Refurbishment Works to Existing Coles Supermarket</t>
  </si>
  <si>
    <t>9/2024/2817</t>
  </si>
  <si>
    <t>Farm Stay Accommodation Converting an Existing Shed</t>
  </si>
  <si>
    <t xml:space="preserve">128 Christina Street </t>
  </si>
  <si>
    <t>8/2023/870</t>
  </si>
  <si>
    <t xml:space="preserve">1 Palmer Street </t>
  </si>
  <si>
    <t xml:space="preserve">MULBRING  </t>
  </si>
  <si>
    <t>9/2024/2872</t>
  </si>
  <si>
    <t xml:space="preserve">71 Greta Street </t>
  </si>
  <si>
    <t>8/2023/787</t>
  </si>
  <si>
    <t>Two (2) Lot Torrens Subdivision</t>
  </si>
  <si>
    <t xml:space="preserve">43 Melbourne Street </t>
  </si>
  <si>
    <t xml:space="preserve">ABERMAIN </t>
  </si>
  <si>
    <t>8/2023/899</t>
  </si>
  <si>
    <t>Two (2) Manufactured Homes to create a Principal and Secondary Dwelling with Attached Carports</t>
  </si>
  <si>
    <t xml:space="preserve">9B High Street </t>
  </si>
  <si>
    <t>8/2024/272</t>
  </si>
  <si>
    <t>Single Storey Dwelling Secondary Dwelling and Detached Garage</t>
  </si>
  <si>
    <t xml:space="preserve">15 Barclay Drive </t>
  </si>
  <si>
    <t>8/2024/4</t>
  </si>
  <si>
    <t>Dual Occupancy &amp; Torrens Title Subdivision</t>
  </si>
  <si>
    <t xml:space="preserve">6 Kooralbyn Road </t>
  </si>
  <si>
    <t xml:space="preserve">BUCHANAN  </t>
  </si>
  <si>
    <t>8/2023/857</t>
  </si>
  <si>
    <t>Industrial Development - 7 Units</t>
  </si>
  <si>
    <t xml:space="preserve">113 Northcote Street </t>
  </si>
  <si>
    <t>8/2024/118</t>
  </si>
  <si>
    <t>Alterations &amp; Additions to the Gaming Room of Harrigan's Hunter Valley</t>
  </si>
  <si>
    <t>9/2024/2724</t>
  </si>
  <si>
    <t>Internal Alterations to the Existing ALDI Store, relating to Self -Service Checkouts and Relocation of Liquor Area</t>
  </si>
  <si>
    <t xml:space="preserve">2 Darwin Street </t>
  </si>
  <si>
    <t>8/2023/527</t>
  </si>
  <si>
    <t>Six (6) Lot Torrens Title Subdivision, Demolition of Dwelling &amp; Sheds and Tree Removal</t>
  </si>
  <si>
    <t>6 Averys Lane</t>
  </si>
  <si>
    <t>8/2023/642</t>
  </si>
  <si>
    <t>Multi-Dwelling Housing Comprising Two (2) Single Storey Residential Units and Six (6) Two Storey Residential Units followed by an Eight (8) Lot Strata Title Subdivision</t>
  </si>
  <si>
    <t xml:space="preserve">16A Stephen Street </t>
  </si>
  <si>
    <t>8/2023/802</t>
  </si>
  <si>
    <t>Retention of Existing Dwelling &amp; Construction of a Second Dwelling at the rear of the site to create a Detached Dual Occupancy followed by a Two (2) Lot Torrens Title Subdivision</t>
  </si>
  <si>
    <t xml:space="preserve">9 Ashleigh Street </t>
  </si>
  <si>
    <t>8/2023/941</t>
  </si>
  <si>
    <t>Construct New Dwelling to Create a Dual Occupancy followed by Two (2) Lot Torrens Title Subdivision</t>
  </si>
  <si>
    <t>3 Edith Street</t>
  </si>
  <si>
    <t>8/2024/188</t>
  </si>
  <si>
    <t xml:space="preserve">41 Edith Street </t>
  </si>
  <si>
    <t>8/2024/207</t>
  </si>
  <si>
    <t>Secondary Dwelling Attached to Existing Garage</t>
  </si>
  <si>
    <t xml:space="preserve">53 Boomerang Street </t>
  </si>
  <si>
    <t>8/2024/220</t>
  </si>
  <si>
    <t>Construct Two (2) Single Storey Dwellings with Attached Garages &amp; One (1) into Two (2) Lot Torrens Title Subdivision</t>
  </si>
  <si>
    <t xml:space="preserve">242A Averys Lane </t>
  </si>
  <si>
    <t>8/2024/257</t>
  </si>
  <si>
    <t xml:space="preserve">80 Pillar Street </t>
  </si>
  <si>
    <t>8/2024/274</t>
  </si>
  <si>
    <t xml:space="preserve">10 Pankhurst Avenue </t>
  </si>
  <si>
    <t>Principal Dwelling with Attached Secondary Dwelling and Detached Garage</t>
  </si>
  <si>
    <t xml:space="preserve">17 Barclay Drive </t>
  </si>
  <si>
    <t>8/2024/43</t>
  </si>
  <si>
    <t>141 Frame Drive</t>
  </si>
  <si>
    <t xml:space="preserve"> ABERMAIN  </t>
  </si>
  <si>
    <t>9/2024/2882</t>
  </si>
  <si>
    <t xml:space="preserve">66 Wollombi Road </t>
  </si>
  <si>
    <t>2023/24</t>
  </si>
  <si>
    <t>8/2024/123</t>
  </si>
  <si>
    <t>21 Government Circuit</t>
  </si>
  <si>
    <t xml:space="preserve"> KEARSLEY  </t>
  </si>
  <si>
    <t>8/2024/157</t>
  </si>
  <si>
    <t>Principal and Secondary Dwelling (Attached) with Attached Garages and Associated Retaining Walls</t>
  </si>
  <si>
    <t xml:space="preserve">12 Casson Avenue </t>
  </si>
  <si>
    <t>8/2024/162</t>
  </si>
  <si>
    <t>Construct Attached Dual Occupancy Followed by Torrens Title Subdivision Including Associated Works Including Earthworks and Retaining Walls</t>
  </si>
  <si>
    <t xml:space="preserve">8 Wirrina Close </t>
  </si>
  <si>
    <t>8/2024/218</t>
  </si>
  <si>
    <t>Single Storey Attached Dual Occupancy Followed One (1) into Two (2) Lot Torrens Title Subdivision</t>
  </si>
  <si>
    <t xml:space="preserve">91 O'Shea Circuit </t>
  </si>
  <si>
    <t>8/2024/266</t>
  </si>
  <si>
    <t>Single Storey Dwelling with Attached Garage and Secondary Dwelling</t>
  </si>
  <si>
    <t xml:space="preserve">82 Pillar Street </t>
  </si>
  <si>
    <t>8/2024/40</t>
  </si>
  <si>
    <t xml:space="preserve">2 Kooralbyn Road </t>
  </si>
  <si>
    <t>8/2024/58</t>
  </si>
  <si>
    <t>Single Storey Dwelling to create Detached Dual Occupancy &amp; Two (2) Lot Strata Title Subdivision</t>
  </si>
  <si>
    <t xml:space="preserve">30 George Street </t>
  </si>
  <si>
    <t>9/2024/2910</t>
  </si>
  <si>
    <t>Single Storey Dwelling and Attached Secondary Dwelling with Attached Garages &amp; Assoicated Retaining Walls</t>
  </si>
  <si>
    <t xml:space="preserve">21 Bangalay Street </t>
  </si>
  <si>
    <t>17598/.98</t>
  </si>
  <si>
    <t>8/2023/919</t>
  </si>
  <si>
    <t>Demolition of Existing Structures and Construction of a Two Storey Centre-based Child Care Facility - 86 Children</t>
  </si>
  <si>
    <t xml:space="preserve">97 Rawson Street </t>
  </si>
  <si>
    <t>8/2024/50</t>
  </si>
  <si>
    <t>Alterations &amp; Extension to Existing Restaurant (Enlarge Commercial Kitchen)</t>
  </si>
  <si>
    <t xml:space="preserve"> LOVEDALE  </t>
  </si>
  <si>
    <t>8/2023/936</t>
  </si>
  <si>
    <t>30 Crossing Street</t>
  </si>
  <si>
    <t>8/2024/136</t>
  </si>
  <si>
    <t>Installation of a Relocatable Dwelling creating a Detached Dual  Occupancy Followed by Two (2) Lot Torrens Title Subdivision</t>
  </si>
  <si>
    <t xml:space="preserve">34 Allandale Street </t>
  </si>
  <si>
    <t xml:space="preserve">KEARSLEY </t>
  </si>
  <si>
    <t>8/2024/216</t>
  </si>
  <si>
    <t>Construct Relocatable Dwelling with Additions &amp; Attached Carport in addition to retaining Existing Dwelling to Create a Dual Occupancy followed by Torrens Title Subdivision</t>
  </si>
  <si>
    <t xml:space="preserve">32 Carroll Avenue </t>
  </si>
  <si>
    <t>8/2024/217</t>
  </si>
  <si>
    <t>Two (2) Lot Torrens Title Subdivision, Demolition of Outbuildings, Retain the Existing House followed by the Construction of dwelling on the Vacant Lot.</t>
  </si>
  <si>
    <t>7 Rawson Street</t>
  </si>
  <si>
    <t>8/2024/267</t>
  </si>
  <si>
    <t xml:space="preserve">22 Crossing Street </t>
  </si>
  <si>
    <t>8/2024/292</t>
  </si>
  <si>
    <t>Constructing a Dwelling to Create Detached Dual Occupancy followed by Torrens Title Subdivision.</t>
  </si>
  <si>
    <t xml:space="preserve">158 Maitland Street </t>
  </si>
  <si>
    <t>8/2024/310</t>
  </si>
  <si>
    <t>8/2024/338</t>
  </si>
  <si>
    <t>Single Storey Dwelling and Secondary Dwelling</t>
  </si>
  <si>
    <t xml:space="preserve">81 Pillar Street </t>
  </si>
  <si>
    <t>8/2024/374</t>
  </si>
  <si>
    <t xml:space="preserve">30 Hickey Street </t>
  </si>
  <si>
    <t>8/2024/411</t>
  </si>
  <si>
    <t xml:space="preserve">102 Pillar Street </t>
  </si>
  <si>
    <t>9/2024/2931</t>
  </si>
  <si>
    <t>Two Lot Torrens Title Subdivision of a Dual Occupancy</t>
  </si>
  <si>
    <t xml:space="preserve">51 High Street </t>
  </si>
  <si>
    <t>9/2024/2935</t>
  </si>
  <si>
    <t>Single Storey Dwelling with Carport &amp; Detached Secondary Dwelling</t>
  </si>
  <si>
    <t>9/2024/2966</t>
  </si>
  <si>
    <t xml:space="preserve">25 Wollombi Road </t>
  </si>
  <si>
    <t>8/2024/130</t>
  </si>
  <si>
    <t>Staged Development - Proposed Dual Occupancy &amp; Torrens Title Subdivision (Stage 1), Secondary Dwelling to Lot 2 (Stage 2)</t>
  </si>
  <si>
    <t>32 Gillies Street</t>
  </si>
  <si>
    <t>8/2024/189</t>
  </si>
  <si>
    <t xml:space="preserve">11 Comfort Avenue </t>
  </si>
  <si>
    <t>8/2024/350</t>
  </si>
  <si>
    <t xml:space="preserve">16 Mackellar Street </t>
  </si>
  <si>
    <t>9/2024/2924</t>
  </si>
  <si>
    <t>Demolistion of Existing Garage and Associated Concret/Paving and Construction of a Secondary Dwelling</t>
  </si>
  <si>
    <t xml:space="preserve">42 Stanford Street </t>
  </si>
  <si>
    <t>8/2023/866</t>
  </si>
  <si>
    <t>Alterations and Additions Ancillary to Existing Hotel Deck, and Construction of New Golf Pro Shop Area Ancillary to Existing Outdoor Recreation Facility (Golf Course).</t>
  </si>
  <si>
    <t xml:space="preserve">430 Wine Country Drive </t>
  </si>
  <si>
    <t xml:space="preserve">LOVEDALE  </t>
  </si>
  <si>
    <t>8/2023/923</t>
  </si>
  <si>
    <t>Demolition of Existing Building followed by Construction of Five (5) Storey Hotel comprising Sixty-Six Tourist &amp; Visitor Accommodation Units, inclusive of a Cafe &amp; Rooftop Bar/Function Room and Ancillary Works</t>
  </si>
  <si>
    <t xml:space="preserve">32 North Avenue </t>
  </si>
  <si>
    <t>8/2024/106</t>
  </si>
  <si>
    <t>Exhibition Village</t>
  </si>
  <si>
    <t xml:space="preserve">1771 Wine Country Drive </t>
  </si>
  <si>
    <t>8/2024/152</t>
  </si>
  <si>
    <t>Internal Alterations to the Existing Depot &amp; Workshop Facility to Provide Lockers &amp; Female Amenities and Extension to an Existing Administration Building</t>
  </si>
  <si>
    <t>8/2018/859</t>
  </si>
  <si>
    <t>Staged Residential Subdivision of Lot 1 DP 327785 to Create 103 Residential Lots &amp; 1 Residue Lot</t>
  </si>
  <si>
    <t>8/2023/975</t>
  </si>
  <si>
    <t>Multi-Dwelling Housing Comprising Eighteen (18) Two Storey Residential Units</t>
  </si>
  <si>
    <t xml:space="preserve">20 Koree Street </t>
  </si>
  <si>
    <t>8/2024/214</t>
  </si>
  <si>
    <t>20 Hunter Avenue</t>
  </si>
  <si>
    <t>8/2024/22</t>
  </si>
  <si>
    <t>Construct Two (2) Dwellings to Create an Attached Dual Occupancy Followed by Two (2) Lot Torrens Title Subdivision</t>
  </si>
  <si>
    <t xml:space="preserve">242C Averys Lane </t>
  </si>
  <si>
    <t xml:space="preserve"> BUCHANAN </t>
  </si>
  <si>
    <t>8/2024/233</t>
  </si>
  <si>
    <t>Construct Attached Dual Occupancy Followed by Torrens Title Subdivision</t>
  </si>
  <si>
    <t xml:space="preserve">19 Saxonvale Grove </t>
  </si>
  <si>
    <t>8/2024/308</t>
  </si>
  <si>
    <t>Construction of a Single Storey Dwelling to Create a Dual Occupancy with Torrens Title Subdivision</t>
  </si>
  <si>
    <t xml:space="preserve">17 Edith Street </t>
  </si>
  <si>
    <t>8/2024/396</t>
  </si>
  <si>
    <t xml:space="preserve">71 Crossing Street </t>
  </si>
  <si>
    <t>8/2024/409</t>
  </si>
  <si>
    <t xml:space="preserve">100 Pillar Street </t>
  </si>
  <si>
    <t>8/2024/410</t>
  </si>
  <si>
    <t xml:space="preserve">98 Pillar Street </t>
  </si>
  <si>
    <t>8/2024/449</t>
  </si>
  <si>
    <t xml:space="preserve">7 Lochinvar Street </t>
  </si>
  <si>
    <t xml:space="preserve">BELLBIRD HEIGHTS </t>
  </si>
  <si>
    <t>9/2024/2968</t>
  </si>
  <si>
    <t>8 Booth Street</t>
  </si>
  <si>
    <t>9/2024/2981</t>
  </si>
  <si>
    <t>Dual Occupancy - Two Attached Single Storey Dwellings</t>
  </si>
  <si>
    <t xml:space="preserve">24 Bowden Street </t>
  </si>
  <si>
    <t>9/2024/2990</t>
  </si>
  <si>
    <t xml:space="preserve">10 Urquhart Way </t>
  </si>
  <si>
    <t>9/2024/3013</t>
  </si>
  <si>
    <t>9/2024/3025</t>
  </si>
  <si>
    <t>9/2024/3040</t>
  </si>
  <si>
    <t>9/2024/3051</t>
  </si>
  <si>
    <t xml:space="preserve">35 Kline Street </t>
  </si>
  <si>
    <t>Secondary Dwelling &amp; Attached Awning</t>
  </si>
  <si>
    <t xml:space="preserve">25 Congewai Street </t>
  </si>
  <si>
    <t xml:space="preserve">7 Fifth Street </t>
  </si>
  <si>
    <t xml:space="preserve">7 Natures Way </t>
  </si>
  <si>
    <t>8/2023/64</t>
  </si>
  <si>
    <t>Proposed Redevelopment of Existing Shopping Centre</t>
  </si>
  <si>
    <t xml:space="preserve">Kingsway Plaza (North) 178 Lang Street </t>
  </si>
  <si>
    <t xml:space="preserve">8 Mansfield Street </t>
  </si>
  <si>
    <t>8/2024/194</t>
  </si>
  <si>
    <t>Recreation Facility – 24 Hour Gymnasium</t>
  </si>
  <si>
    <t xml:space="preserve">149 Vincent Street </t>
  </si>
  <si>
    <t>8/2024/200</t>
  </si>
  <si>
    <t>Dam Redesign to PID (Private Irrigation District) Dam, including ancillary Jetty, Overwater Gazebo and Entry Landscape Feature</t>
  </si>
  <si>
    <t xml:space="preserve">71 Gillards Road </t>
  </si>
  <si>
    <t>8/2024/347</t>
  </si>
  <si>
    <t>Internal Alterations and Additions to Existing Tourist and Visitor Accommodation</t>
  </si>
  <si>
    <t xml:space="preserve">Unit 669 15 Thompsons Road </t>
  </si>
  <si>
    <t>Catchments</t>
  </si>
  <si>
    <t>DA consent surrenders and contributions refunded</t>
  </si>
  <si>
    <t>DOC2023/142323</t>
  </si>
  <si>
    <t>9/2024/2899</t>
  </si>
  <si>
    <t>4 Myra Street</t>
  </si>
  <si>
    <t>8/2024/206</t>
  </si>
  <si>
    <t>Demolition of the Existing Dwelling and a Three (3) Lot Torrens Title Subdivision</t>
  </si>
  <si>
    <t xml:space="preserve">152 Northcote Street </t>
  </si>
  <si>
    <t>Contributions paid on 8/2023/477 moved here.</t>
  </si>
  <si>
    <t>8/2024/227</t>
  </si>
  <si>
    <t>Demolition of Existing Garage &amp; Garden Shed and Construction of Secondary Dwelling &amp; Garage</t>
  </si>
  <si>
    <t xml:space="preserve">6 Saxton Street </t>
  </si>
  <si>
    <t>8/2024/291</t>
  </si>
  <si>
    <t>Torrens Title Subdivision &amp; Tourist Accommodation (Change of Use)</t>
  </si>
  <si>
    <t>8/2024/294</t>
  </si>
  <si>
    <t>Proposed Principal Dwelling and Change of Use Existing Dwelling to Secondary Dwelling</t>
  </si>
  <si>
    <t xml:space="preserve">179 Gingers Lane </t>
  </si>
  <si>
    <t>8/2024/385</t>
  </si>
  <si>
    <t xml:space="preserve">14 Kooralbyn Road </t>
  </si>
  <si>
    <t>8/2024/393</t>
  </si>
  <si>
    <t xml:space="preserve">15 Cheetham Crescent </t>
  </si>
  <si>
    <t>Permanent Group Home</t>
  </si>
  <si>
    <t>8/2024/527</t>
  </si>
  <si>
    <t xml:space="preserve">5 Barclay Drive </t>
  </si>
  <si>
    <t>9/2024/2956</t>
  </si>
  <si>
    <t>Dwelling with Attached Secondary Dwelling and Retaining Walls</t>
  </si>
  <si>
    <t xml:space="preserve">24 Kelso Street </t>
  </si>
  <si>
    <t>9/2024/3058</t>
  </si>
  <si>
    <t>Single Storey Dwelling and Attached Secondary Dwelling dwelling</t>
  </si>
  <si>
    <t xml:space="preserve">23 Sweeney Road </t>
  </si>
  <si>
    <t>8/2023/475</t>
  </si>
  <si>
    <t>Modification - Change of Use of Existing Ambulance Station and Out Building to Function Centre</t>
  </si>
  <si>
    <t xml:space="preserve">389 Hebburn Road </t>
  </si>
  <si>
    <t>8/2023/972</t>
  </si>
  <si>
    <t xml:space="preserve">181 Main Road HEDDON </t>
  </si>
  <si>
    <t>GRETA  NSW  2321</t>
  </si>
  <si>
    <t>Phased Redevelopment of Livestock Processing Facility Phase 1 - Construction of New Facility and Associated Structures; Phase 2 - Demolition of Existing Facility</t>
  </si>
  <si>
    <t>8/2024/371</t>
  </si>
  <si>
    <t>Alterations and Additions to Existing Childcare Centre (Proposed Deck, Roof &amp; Ramp)</t>
  </si>
  <si>
    <t xml:space="preserve">23 Kalingo Street </t>
  </si>
  <si>
    <t>9/2024/2916</t>
  </si>
  <si>
    <t>Internal Alterations to an Existing Medical Centre</t>
  </si>
  <si>
    <t xml:space="preserve">275 Vincent Street </t>
  </si>
  <si>
    <t>Alterations to Existing Cafe/Restaurant</t>
  </si>
  <si>
    <t>9/2024/3059</t>
  </si>
  <si>
    <t xml:space="preserve">114 Vintage Drive </t>
  </si>
  <si>
    <t>S4.55(1A) Modification to Amend Development Consent, 8/2014/628/1 that originally granted consent for a Thirty (30) Lot Subdivision with One (1) Residue Lot. Modification Proposes to Twenty-Nine (29) Lot Subdivision with One (1) Residue Lot and Road Widening &amp; Minor Realignment Consistent with a Voluntary Planning Agreement (VPA).</t>
  </si>
  <si>
    <t>Contributions fees transferred to 8 2024 216 1 for a Dual Occupancy. These attached fees are null and void. KSD</t>
  </si>
  <si>
    <t>8/2023/904</t>
  </si>
  <si>
    <t>Torrens Title Subdivision to Create Four (4) Lots and Associated Works</t>
  </si>
  <si>
    <t xml:space="preserve">65 Caledonia Street </t>
  </si>
  <si>
    <t xml:space="preserve">KEARSLEY  </t>
  </si>
  <si>
    <t>8/2024/131</t>
  </si>
  <si>
    <t>Alterations &amp; Additions to an Existing Caravan Park (Two (2) New Long Term Sites)</t>
  </si>
  <si>
    <t>8/2024/27</t>
  </si>
  <si>
    <t>Principal Dwelling with Attached Secondary Dwelling Associated Garages + Retaining Walls</t>
  </si>
  <si>
    <t>Unit 1 32 Pillar Street</t>
  </si>
  <si>
    <t>8/2024/479</t>
  </si>
  <si>
    <t>8/2024/532</t>
  </si>
  <si>
    <t xml:space="preserve">11 Frances Street </t>
  </si>
  <si>
    <t xml:space="preserve">PAXTON  </t>
  </si>
  <si>
    <t>8/2024/537</t>
  </si>
  <si>
    <t>2 Gallagher Street</t>
  </si>
  <si>
    <t>9/2024/3073</t>
  </si>
  <si>
    <t xml:space="preserve">15 Grieve Street </t>
  </si>
  <si>
    <t>9/2024/3090</t>
  </si>
  <si>
    <t>Two lot Torrens Title Subdivision of a Dual Occupancy</t>
  </si>
  <si>
    <t xml:space="preserve">156 Averys Lane </t>
  </si>
  <si>
    <t>9/2024/3091</t>
  </si>
  <si>
    <t>Detached Single Storey Dual Occupancy</t>
  </si>
  <si>
    <t xml:space="preserve">10 Camargo Circuit </t>
  </si>
  <si>
    <t>9/2024/3102</t>
  </si>
  <si>
    <t>14 Pillar Street</t>
  </si>
  <si>
    <t>Section 4.55(1A) Modification proposes Alterations to the Internal Layout of the Ground Floor, including the change of Phasing and the location of the Retail Premise (Pharmacy) with the inclusion of a Additional Uses for the Medical Centre and Signage</t>
  </si>
  <si>
    <t>8/2023/335</t>
  </si>
  <si>
    <t>Two (2) into Fifteen (15) Lot Torrens Title Subdivision, Demolition of Structures &amp; Associated Works</t>
  </si>
  <si>
    <t xml:space="preserve">17 White Street </t>
  </si>
  <si>
    <t>8/2024/433</t>
  </si>
  <si>
    <t>Dual Occupancy and Subdivision (One (1) into Two (2) Lots)</t>
  </si>
  <si>
    <t xml:space="preserve">79 O'Shea Circuit </t>
  </si>
  <si>
    <t>8/2024/498</t>
  </si>
  <si>
    <t xml:space="preserve">18 McDuff Avenue </t>
  </si>
  <si>
    <t>8/2024/500</t>
  </si>
  <si>
    <t>Detached Secondary Dwelling &amp; Garage</t>
  </si>
  <si>
    <t xml:space="preserve">2 Regent Street </t>
  </si>
  <si>
    <t>8/2024/580</t>
  </si>
  <si>
    <t>Principal Dwelling with Attached Garage &amp; Attached Secondary Dwelling</t>
  </si>
  <si>
    <t xml:space="preserve">11 Kedwell Loop </t>
  </si>
  <si>
    <t>9/2024/3065</t>
  </si>
  <si>
    <t>Primary &amp; Secondary Dwelling</t>
  </si>
  <si>
    <t>73 Lakeside Circuit</t>
  </si>
  <si>
    <t>9/2024/3070</t>
  </si>
  <si>
    <t xml:space="preserve">13 Vintner Avenue </t>
  </si>
  <si>
    <t>9/2024/3087</t>
  </si>
  <si>
    <t>PROPOSED CONSTRUCTION OF GRANNY FLAT WITH ATTACHED GARAGE AND DETACHED STUDIO</t>
  </si>
  <si>
    <t xml:space="preserve">7 Lavender Street </t>
  </si>
  <si>
    <t>9/2024/3112</t>
  </si>
  <si>
    <t>9/2024/3115</t>
  </si>
  <si>
    <t>9/2024/3121</t>
  </si>
  <si>
    <t>9/2024/3130</t>
  </si>
  <si>
    <t>1 Cheetham Crescent</t>
  </si>
  <si>
    <t xml:space="preserve">10 Anvil Street </t>
  </si>
  <si>
    <t>1 Barnbougle Street</t>
  </si>
  <si>
    <t>9/2024/3122</t>
  </si>
  <si>
    <t xml:space="preserve">2 Barnbougle Street </t>
  </si>
  <si>
    <t>Single Storey Dwelling and Attached Secondary Dwelling</t>
  </si>
  <si>
    <t xml:space="preserve">137 Radford Street </t>
  </si>
  <si>
    <t>8/2023/971</t>
  </si>
  <si>
    <t>Function Centre, Restaurant/Cafe/Bar, Cellar Door and Tourist &amp; Visitor Accommodation (20 Units over Eight (8) Buildings)</t>
  </si>
  <si>
    <t xml:space="preserve">5 Halls Road POKOLBIN </t>
  </si>
  <si>
    <t xml:space="preserve"> NSW  2320</t>
  </si>
  <si>
    <t>30/10/2024 &amp; 3/11/2024</t>
  </si>
  <si>
    <t>3883659 &amp; 3888055</t>
  </si>
  <si>
    <t>8/2024/595</t>
  </si>
  <si>
    <t>Two Storey Principal Dwelling with Attached Garage and Attached Secondary Dwelling</t>
  </si>
  <si>
    <t>3 Greenlink Street</t>
  </si>
  <si>
    <t>8/2024/601</t>
  </si>
  <si>
    <t>8/2024/605</t>
  </si>
  <si>
    <t>8/2024/627</t>
  </si>
  <si>
    <t>8/2024/646</t>
  </si>
  <si>
    <t xml:space="preserve">11 Greenlink Street </t>
  </si>
  <si>
    <t>NORTH ROTHBURY  NSW</t>
  </si>
  <si>
    <t>Two Storey Principal Dwelling and Detached Garage with a First Floor Secondary Dwelling</t>
  </si>
  <si>
    <t xml:space="preserve">55 Persoonia Boulevard </t>
  </si>
  <si>
    <t>Principal Dwelling with Attached Garage &amp; Attached Secondary Dwelling Attached Garages</t>
  </si>
  <si>
    <t xml:space="preserve">46 Reserve Road </t>
  </si>
  <si>
    <t>8/2024/300</t>
  </si>
  <si>
    <t>8/2023/743</t>
  </si>
  <si>
    <t>Construction of a Detached Dual Occupancy, Studio Building, Internal Alterations to the Existing Commercial Premises (Pub and Neighbourhood Shop) and the Construction of an Ancillary Kiosk for the purpose of Takeaway Food</t>
  </si>
  <si>
    <t xml:space="preserve"> LAGUNA </t>
  </si>
  <si>
    <t>8/2024/342</t>
  </si>
  <si>
    <t>Construction of a Dwelling to Create Detached Dual Occupancy</t>
  </si>
  <si>
    <t>19 Brickmans Lane</t>
  </si>
  <si>
    <t>8/2024/368</t>
  </si>
  <si>
    <t>Phased Development: Phase 1: Torrens Title Subdivision One (1) Lot into Two (2) Lots,  Phase 2: Construction of Dual Occupancy (Attached) on registered Vacant Lot, Phase 3: Strata Title Subdivision of Dual Occupancy (Attached)</t>
  </si>
  <si>
    <t xml:space="preserve">135 Rawson Street </t>
  </si>
  <si>
    <t>32 Cessnock Street</t>
  </si>
  <si>
    <t>8/2024/372</t>
  </si>
  <si>
    <t>Change of Use Detached Garage to Secondary Dwelling and Alterations and Additions to Principal Dwelling</t>
  </si>
  <si>
    <t>16 Russell Street</t>
  </si>
  <si>
    <t>8/2024/421</t>
  </si>
  <si>
    <t>Dual Occupancy (Detached), Machinery Shed, Retaining Walls &amp; Swimming Pool</t>
  </si>
  <si>
    <t xml:space="preserve">124 James Lane </t>
  </si>
  <si>
    <t xml:space="preserve">BISHOPS BRIDGE </t>
  </si>
  <si>
    <t>8/2024/431</t>
  </si>
  <si>
    <t>Torrens Title Subdivision (One into Two Lots)</t>
  </si>
  <si>
    <t xml:space="preserve">32 Gordon Avenue </t>
  </si>
  <si>
    <t>8/2024/488</t>
  </si>
  <si>
    <t>Secondary Dwelling, Shed and Associated Retaining Walls</t>
  </si>
  <si>
    <t xml:space="preserve">100 Main Road </t>
  </si>
  <si>
    <t>8/2024/522</t>
  </si>
  <si>
    <t>Construction of a New Dwelling at the rear of the Existing Dwelling to create a Detached Dual Occupancy followed by a Two (2) Lot Torrens Title Subdivision</t>
  </si>
  <si>
    <t>48 Margaret Street</t>
  </si>
  <si>
    <t>8/2024/589</t>
  </si>
  <si>
    <t>Principal Dwelling &amp; Detached Garage with First Floor Secondary Dwelling</t>
  </si>
  <si>
    <t xml:space="preserve">53 Persoonia Boulevard </t>
  </si>
  <si>
    <t>8/2024/604</t>
  </si>
  <si>
    <t xml:space="preserve">39 Persoonia Boulevard </t>
  </si>
  <si>
    <t>Two Storey Principal Dwelling with Attached Garage and Attached Second ary Dwelling</t>
  </si>
  <si>
    <t>19 Greenlink Street</t>
  </si>
  <si>
    <t>9/2024/3145</t>
  </si>
  <si>
    <t>9/2024/3149</t>
  </si>
  <si>
    <t>9/2024/3154</t>
  </si>
  <si>
    <t>Dwelling &amp; Secondary Dwelling &amp; Retaining Wall &amp; Associated Earthworks</t>
  </si>
  <si>
    <t>BELLBIRD  NSW  2325</t>
  </si>
  <si>
    <t xml:space="preserve">39 Pillar Street </t>
  </si>
  <si>
    <t>Dwelling &amp; Secondary Dwellling</t>
  </si>
  <si>
    <t xml:space="preserve">20 Lakeside Circuit </t>
  </si>
  <si>
    <t>Attached Dual Occupancy&amp; Attached garages</t>
  </si>
  <si>
    <t xml:space="preserve">16 Merion Circuit </t>
  </si>
  <si>
    <t>9/2024/3158</t>
  </si>
  <si>
    <t>9/2024/3161</t>
  </si>
  <si>
    <t>Primary, Secondary Dwelling &amp; Associated Retaining Walls</t>
  </si>
  <si>
    <t xml:space="preserve">59 Crossing Street </t>
  </si>
  <si>
    <t>Group Home - 4 Villas</t>
  </si>
  <si>
    <t xml:space="preserve">5 Adelaide Street </t>
  </si>
  <si>
    <t>8/2024/487</t>
  </si>
  <si>
    <t>8/2024/585</t>
  </si>
  <si>
    <t>Principal Dwelling with Attached Secondary Dwelling &amp; Detached Garage</t>
  </si>
  <si>
    <t xml:space="preserve">30 Wethered Crescent </t>
  </si>
  <si>
    <t>8/2024/610</t>
  </si>
  <si>
    <t xml:space="preserve">51 Crossing Street </t>
  </si>
  <si>
    <t>8/2024/622</t>
  </si>
  <si>
    <t>Two Storey Principal Dwelling with Attached Single Storey Secondary Dwelling</t>
  </si>
  <si>
    <t xml:space="preserve">13 Trader Street </t>
  </si>
  <si>
    <t>9/2024/3174</t>
  </si>
  <si>
    <t xml:space="preserve">26 Figgins Loop </t>
  </si>
  <si>
    <t xml:space="preserve"> NORTH ROTHBURY  </t>
  </si>
  <si>
    <t>9/2024/3187</t>
  </si>
  <si>
    <t xml:space="preserve">Unit 3 439 Wollombi Road </t>
  </si>
  <si>
    <t>8/2024/416</t>
  </si>
  <si>
    <t>Demolition of Existing Shed and Dual Occupancy (detached) followed by One (1) into Two (2) Lot Torrens Title Subdivision</t>
  </si>
  <si>
    <t xml:space="preserve">8 Third Street </t>
  </si>
  <si>
    <t>8/2024/497</t>
  </si>
  <si>
    <t>150 Aberdare Street</t>
  </si>
  <si>
    <t xml:space="preserve"> KURRI KURRI  NSW</t>
  </si>
  <si>
    <t>8/2024/666</t>
  </si>
  <si>
    <t xml:space="preserve">17 Greenlink Street </t>
  </si>
  <si>
    <t>8/2024/178</t>
  </si>
  <si>
    <t>Phased Development comprising: Phase 1 - One (1) Lot into Two (2) Lot Torrens Title Subdivision;</t>
  </si>
  <si>
    <t>Phase 2 - Construction of a Dual Occupancy; and</t>
  </si>
  <si>
    <t>Phase 3 - One (1) Lot into Two (2) Lot Strata Subdivision of the Dual Occupancy</t>
  </si>
  <si>
    <t>65 Rawson Street</t>
  </si>
  <si>
    <t>8/2024/593</t>
  </si>
  <si>
    <t xml:space="preserve">45 William Street </t>
  </si>
  <si>
    <t>8/2024/694</t>
  </si>
  <si>
    <t>7 Greenlink Street</t>
  </si>
  <si>
    <t>9/2024/3083</t>
  </si>
  <si>
    <t>17 Hunter Street</t>
  </si>
  <si>
    <t xml:space="preserve"> ELLALONG  </t>
  </si>
  <si>
    <t>9/2024/3138</t>
  </si>
  <si>
    <t xml:space="preserve">2 Villis Street </t>
  </si>
  <si>
    <t>9/2024/3195</t>
  </si>
  <si>
    <t>Secondary Dwelling, Attached Alfresco</t>
  </si>
  <si>
    <t xml:space="preserve">192 Hopetoun Street </t>
  </si>
  <si>
    <t>9/2024/3198</t>
  </si>
  <si>
    <t>Principal Dwelling with Attached Secondary Dwelling and Garages</t>
  </si>
  <si>
    <t xml:space="preserve">19 Coulter Street </t>
  </si>
  <si>
    <t>8/2024/376</t>
  </si>
  <si>
    <t>Tourist &amp; Visitor Accommodation</t>
  </si>
  <si>
    <t xml:space="preserve">20 Cullys Arm Road </t>
  </si>
  <si>
    <t xml:space="preserve">DAIRY ARM  </t>
  </si>
  <si>
    <t>8/2024/509</t>
  </si>
  <si>
    <t>Alterations &amp; Additions to Existing Medical Centre</t>
  </si>
  <si>
    <t xml:space="preserve">2 Westcott Street </t>
  </si>
  <si>
    <t>8/2024/519</t>
  </si>
  <si>
    <t>Storage Shed Ancillary to Golf Course</t>
  </si>
  <si>
    <t>MOD</t>
  </si>
  <si>
    <t>mod</t>
  </si>
  <si>
    <t>8/2024/521</t>
  </si>
  <si>
    <t>Torrens Title Subdivision (One (1) into Two (2) Lots), Dwelling &amp; Secondary Dwelling</t>
  </si>
  <si>
    <t xml:space="preserve">141 Northcote Street </t>
  </si>
  <si>
    <t xml:space="preserve">ABERDARE  </t>
  </si>
  <si>
    <t>8/2024/607</t>
  </si>
  <si>
    <t>8/2024/725</t>
  </si>
  <si>
    <t>Principal Dwelling with Attached Garage and Attached Secondary Dwelling, Associated Retaining Walls and Removal of Ten (10) Trees</t>
  </si>
  <si>
    <t xml:space="preserve">58 Pillar Street </t>
  </si>
  <si>
    <t>8/2024/730</t>
  </si>
  <si>
    <t>Two (2) Storey Principal Dwelling &amp; Detached Garage with a First Floor Secondary Dwelling</t>
  </si>
  <si>
    <t xml:space="preserve">49 Persoonia Boulevard </t>
  </si>
  <si>
    <t>8/2024/732</t>
  </si>
  <si>
    <t>Two (2) Storey Principal Dwelling with Garage &amp; Attached Single Storey Secondary Dwelling</t>
  </si>
  <si>
    <t xml:space="preserve">9 Greenlink Street </t>
  </si>
  <si>
    <t>9/2024/3222</t>
  </si>
  <si>
    <t xml:space="preserve">15 Daniel Street </t>
  </si>
  <si>
    <t>9/2024/3229</t>
  </si>
  <si>
    <t xml:space="preserve">13 Figgins Loop </t>
  </si>
  <si>
    <t>9/2024/3235</t>
  </si>
  <si>
    <t>Demolition of Existing Outbuildings and Associated Concret &amp; Paving and Construction of a Secondary Dwelling with Attached Garage</t>
  </si>
  <si>
    <t xml:space="preserve">51 Elizabeth Street </t>
  </si>
  <si>
    <t>8/2024/23</t>
  </si>
  <si>
    <t>Information &amp; Education Facility (Art Gallery)</t>
  </si>
  <si>
    <t xml:space="preserve">39 Lovedale Road </t>
  </si>
  <si>
    <t>8/2024/452</t>
  </si>
  <si>
    <t>One (1) Tourist Accommodation Building</t>
  </si>
  <si>
    <t xml:space="preserve">305 Lovedale Road </t>
  </si>
  <si>
    <t>8/2024/631</t>
  </si>
  <si>
    <t>Phased Development - Phase 1: Demolition (existing outbuildings and part existing dwelling) &amp; Subdivision (One (1) into Two (2) Lots);</t>
  </si>
  <si>
    <t>Phase 2: Dwelling &amp; Secondary Dwelling;</t>
  </si>
  <si>
    <t>Phase 3: Secondary Dwelling</t>
  </si>
  <si>
    <t>29 Sparke Street</t>
  </si>
  <si>
    <t>8/2024/689</t>
  </si>
  <si>
    <t xml:space="preserve">71 Catherine Street </t>
  </si>
  <si>
    <t>8/2024/745</t>
  </si>
  <si>
    <t>Two (2) Storey Dwelling with Garage &amp; Attached Secondary Dwelling</t>
  </si>
  <si>
    <t xml:space="preserve">5 Greenlink Street </t>
  </si>
  <si>
    <t>8/2024/770</t>
  </si>
  <si>
    <t xml:space="preserve">13 Kedwell Loop </t>
  </si>
  <si>
    <t>9/2024/3233</t>
  </si>
  <si>
    <t xml:space="preserve">22 Halcyon Street </t>
  </si>
  <si>
    <t>9/2024/3236</t>
  </si>
  <si>
    <t xml:space="preserve">17 Leconfield Street </t>
  </si>
  <si>
    <t xml:space="preserve">STANFORD MERTHYR  </t>
  </si>
  <si>
    <t>Attached Dual Occupancy and Retaining Walls</t>
  </si>
  <si>
    <t xml:space="preserve">16 Deakin Street </t>
  </si>
  <si>
    <t>9/2024/3245</t>
  </si>
  <si>
    <t>9/2024/3251</t>
  </si>
  <si>
    <t>Attached Primary &amp; Secondary Dwelling</t>
  </si>
  <si>
    <t xml:space="preserve">78 O'Shea Circuit </t>
  </si>
  <si>
    <t>9/2024/3252</t>
  </si>
  <si>
    <t xml:space="preserve">81 O'Shea Circuit </t>
  </si>
  <si>
    <t>9/2024/3253</t>
  </si>
  <si>
    <t>9/2024/3254</t>
  </si>
  <si>
    <t xml:space="preserve">23 Saxonvale Grove </t>
  </si>
  <si>
    <t xml:space="preserve">3 Saxonvale Grove </t>
  </si>
  <si>
    <t>9/2024/3256</t>
  </si>
  <si>
    <t xml:space="preserve">13 Saxonvale Grove </t>
  </si>
  <si>
    <t>9/2024/3257</t>
  </si>
  <si>
    <t xml:space="preserve">20 Saxonvale Grove </t>
  </si>
  <si>
    <t>9/2024/3255</t>
  </si>
  <si>
    <t xml:space="preserve">26 Saxonvale Grove </t>
  </si>
  <si>
    <t>8/2024/668</t>
  </si>
  <si>
    <t>Dual Occupancy (attached), Strata Subdivision and Ancillary Retaining Walls</t>
  </si>
  <si>
    <t xml:space="preserve">25 Turnberry Avenue </t>
  </si>
  <si>
    <t>8/2024/671</t>
  </si>
  <si>
    <t xml:space="preserve">108 Hayes Road </t>
  </si>
  <si>
    <t xml:space="preserve">MILLFIELD  </t>
  </si>
  <si>
    <t>8/2024/718</t>
  </si>
  <si>
    <t xml:space="preserve">34 Third Street </t>
  </si>
  <si>
    <t xml:space="preserve">WESTON  </t>
  </si>
  <si>
    <t>8/2024/759</t>
  </si>
  <si>
    <t>Attached Principal &amp; Secondary Dwellings with Attached Garages and Associated Retaining Walls</t>
  </si>
  <si>
    <t xml:space="preserve">55 Abbotsford Street </t>
  </si>
  <si>
    <t>8/2024/767</t>
  </si>
  <si>
    <t xml:space="preserve">54 Millfield Road </t>
  </si>
  <si>
    <t>8/2024/774</t>
  </si>
  <si>
    <t>Demolition of Existing Shed, Alterations &amp; Additions to Dwelling, Construction of a Detached Secondary Dwelling, Construction of a Shed &amp; Associated Retaining Walls</t>
  </si>
  <si>
    <t xml:space="preserve">91 Hopetoun Street </t>
  </si>
  <si>
    <t>9/2024/3234</t>
  </si>
  <si>
    <t xml:space="preserve">9 Pillar Street </t>
  </si>
  <si>
    <t>9/2025/2011</t>
  </si>
  <si>
    <t>Demolition of Existing Shed, Greenhouse &amp; Associated Fixtures &amp; Construction of Secondary Dwelling</t>
  </si>
  <si>
    <t xml:space="preserve">17 Alfred Street </t>
  </si>
  <si>
    <t>9/2025/2012</t>
  </si>
  <si>
    <t xml:space="preserve">93 O'Shea Circuit </t>
  </si>
  <si>
    <t>9/2025/2013</t>
  </si>
  <si>
    <t>9/2025/2014</t>
  </si>
  <si>
    <t>9/2025/2015</t>
  </si>
  <si>
    <t xml:space="preserve">2 Saxonvale Grove </t>
  </si>
  <si>
    <t>53 Northcote Street</t>
  </si>
  <si>
    <t xml:space="preserve"> ABERDARE</t>
  </si>
  <si>
    <t xml:space="preserve">74 O'Shea Circuit </t>
  </si>
  <si>
    <t>8/2024/422</t>
  </si>
  <si>
    <t>Three (3) Light Industrial Units &amp; Signage</t>
  </si>
  <si>
    <t xml:space="preserve">17 Cessnock Street </t>
  </si>
  <si>
    <t>8/2024/742</t>
  </si>
  <si>
    <t>Construction of Deck and Spa Pool Ancillary to Tourist and Visitor Accommodation</t>
  </si>
  <si>
    <t>9/2024/2945</t>
  </si>
  <si>
    <t>Agritourism building, storage and amenities building, covered walkway, core filled concrete block, retaining wall &amp; pergola</t>
  </si>
  <si>
    <t xml:space="preserve"> KEINBAH </t>
  </si>
  <si>
    <t>Modification - Staged Subdivision - Stages 2 to 6 of the approved Concept Masterplan</t>
  </si>
  <si>
    <t>1721 Mount View Road</t>
  </si>
  <si>
    <t xml:space="preserve"> MILLFIELD </t>
  </si>
  <si>
    <t>9A</t>
  </si>
  <si>
    <t>9B</t>
  </si>
  <si>
    <t>9C</t>
  </si>
  <si>
    <t>Not Proceeded with</t>
  </si>
  <si>
    <t>8/2021/22204</t>
  </si>
  <si>
    <t xml:space="preserve">28/01/2025 &amp; 29/01/2025 </t>
  </si>
  <si>
    <t>3945037 &amp; 3945514</t>
  </si>
  <si>
    <t>8/2024/746</t>
  </si>
  <si>
    <t>479 Sandy Creek Road</t>
  </si>
  <si>
    <t xml:space="preserve"> MOUNT VINCENT</t>
  </si>
  <si>
    <t>8/2024/779</t>
  </si>
  <si>
    <t>Subdivision (One (1) into Two (2) Lots)</t>
  </si>
  <si>
    <t>8/2024/800</t>
  </si>
  <si>
    <t xml:space="preserve">17 Flagstone Way </t>
  </si>
  <si>
    <t>8/2024/802</t>
  </si>
  <si>
    <t>Two Storey Dwelling with Garage and Attached Secondary Dwelling</t>
  </si>
  <si>
    <t xml:space="preserve">21 Greenlink Street </t>
  </si>
  <si>
    <t>Dwelling Alterations and Additions and Construction of a Detached Secondary Dwelling</t>
  </si>
  <si>
    <t>8/2024/827</t>
  </si>
  <si>
    <t>53 Water Street</t>
  </si>
  <si>
    <t>9/2025/2005</t>
  </si>
  <si>
    <t>Single Storey Dwelling with Detached Granny Flat</t>
  </si>
  <si>
    <t>8 Urquhart Way</t>
  </si>
  <si>
    <t xml:space="preserve"> NORTH ROTHBURY</t>
  </si>
  <si>
    <t>9/2025/2029</t>
  </si>
  <si>
    <t>DWELLING WITH ATTACHED SECONDARY DWELLING</t>
  </si>
  <si>
    <t>6 Saxonvale Grove</t>
  </si>
  <si>
    <t>8/2024/309</t>
  </si>
  <si>
    <t>Tourist and Visitor Accommodation (Ancillary Guest Lounge)</t>
  </si>
  <si>
    <t xml:space="preserve">536 De Beyers Road </t>
  </si>
  <si>
    <t>8/2024/662</t>
  </si>
  <si>
    <t>Demolition, Alterations and Additions and New Depot Building</t>
  </si>
  <si>
    <t xml:space="preserve">South Avenue </t>
  </si>
  <si>
    <t>8/2024/464</t>
  </si>
  <si>
    <t xml:space="preserve">85 Mears Lane </t>
  </si>
  <si>
    <t xml:space="preserve">KEINBAH  </t>
  </si>
  <si>
    <t>8/2024/617</t>
  </si>
  <si>
    <t xml:space="preserve">1441 Mount View Road </t>
  </si>
  <si>
    <t xml:space="preserve">MILLFIELD </t>
  </si>
  <si>
    <t>8/2024/685</t>
  </si>
  <si>
    <t>Two Storey Principal Dwelling and Detached Two Storey Secondary Dwelling and Garage</t>
  </si>
  <si>
    <t xml:space="preserve">45 Persoonia Boulevard </t>
  </si>
  <si>
    <t>8/2024/698</t>
  </si>
  <si>
    <t>Staged Dual Occupancy and Two (2) Lot Subdivision</t>
  </si>
  <si>
    <t xml:space="preserve">77 O'Shea Circuit </t>
  </si>
  <si>
    <t>9/2025/2047</t>
  </si>
  <si>
    <t>31 Stanford Street</t>
  </si>
  <si>
    <t>Mod 28/11/2024</t>
  </si>
  <si>
    <t>8/2024/468</t>
  </si>
  <si>
    <t>Torrens Title Subdivision (Two (2) into Three (3) Lots) &amp; Dwelling House</t>
  </si>
  <si>
    <t xml:space="preserve">47 Deakin Street </t>
  </si>
  <si>
    <t>8/2024/757</t>
  </si>
  <si>
    <t>Subdivision (One (1) into Two (2) Lots) &amp; Dual Occupancy</t>
  </si>
  <si>
    <t xml:space="preserve">1 Tennant Street </t>
  </si>
  <si>
    <t>8/2024/817</t>
  </si>
  <si>
    <t xml:space="preserve">Contributions Paid on 9/2023/2151 </t>
  </si>
  <si>
    <t>8/2023/149</t>
  </si>
  <si>
    <t>Two (2) Lot Subdivision and Associated Works, Including Construction of Carport &amp; Demolition</t>
  </si>
  <si>
    <t xml:space="preserve">16 Rawson Street </t>
  </si>
  <si>
    <t>13/03/202</t>
  </si>
  <si>
    <t>8/2024/259</t>
  </si>
  <si>
    <t>Four (4) Lot Torrens Title Subdivision</t>
  </si>
  <si>
    <t xml:space="preserve">50-52 Wollombi Road </t>
  </si>
  <si>
    <t>8/2024/587</t>
  </si>
  <si>
    <t>Demolition and Multi Dwelling Housing comprising Four (4) Single Storey Residential Units followed by a Four (4) Lot Strata Subdivision</t>
  </si>
  <si>
    <t xml:space="preserve">25 Millfield Street </t>
  </si>
  <si>
    <t>8/2024/844</t>
  </si>
  <si>
    <t>8/2024/853</t>
  </si>
  <si>
    <t>8/2024/858</t>
  </si>
  <si>
    <t>8/2025/45</t>
  </si>
  <si>
    <t>8/2025/87</t>
  </si>
  <si>
    <t>8/2025/90</t>
  </si>
  <si>
    <t>24 Wermol Street</t>
  </si>
  <si>
    <t>Subdivision (Two (2) Into Two Lots), Dual Occupancy and Alterations and Additions to Existing Dwelling (Garage)</t>
  </si>
  <si>
    <t xml:space="preserve">65 Aberdare Road </t>
  </si>
  <si>
    <t>Phased Development: Phase 1 – Dual Occupancy, Phase 2 - Subdivision (One (1) into Two (2) Lots) and Phase 3 - Secondary Dwelling</t>
  </si>
  <si>
    <t>104 Maitland Street</t>
  </si>
  <si>
    <t xml:space="preserve"> STANFORD MERTHYR  </t>
  </si>
  <si>
    <t>11 Flagstone Way</t>
  </si>
  <si>
    <t xml:space="preserve">28 Vernon Street </t>
  </si>
  <si>
    <t xml:space="preserve">27 Stonebark Court </t>
  </si>
  <si>
    <t>Does not look to be going ahead as now have secondary dwelling approved see 9/2024/2935/1</t>
  </si>
  <si>
    <t>No Contributions required - Primary Dwelling</t>
  </si>
  <si>
    <t>9/2025/2109</t>
  </si>
  <si>
    <t>9/2025/2111</t>
  </si>
  <si>
    <t>9/2025/2114</t>
  </si>
  <si>
    <t>9/2025/2118</t>
  </si>
  <si>
    <t>Single Storey Principal Dwelling &amp; Attached Secondary Dwelling with Attached Garages and Retaining Wall</t>
  </si>
  <si>
    <t xml:space="preserve">22 Pikewood Road </t>
  </si>
  <si>
    <t xml:space="preserve">14 Harmony Close </t>
  </si>
  <si>
    <t xml:space="preserve">7 Saxonvale Grove </t>
  </si>
  <si>
    <t xml:space="preserve">54 Church Street </t>
  </si>
  <si>
    <t>8/2024/424</t>
  </si>
  <si>
    <t>Alterations &amp; Additions to a Registered Club (Cessnock Leagues Club)</t>
  </si>
  <si>
    <t xml:space="preserve">1 Darwin Street </t>
  </si>
  <si>
    <t>8/2024/491</t>
  </si>
  <si>
    <t>Centre-Based Child Care Facility (147 Children)</t>
  </si>
  <si>
    <t>35 Kearsley Street</t>
  </si>
  <si>
    <t>8/2024/591</t>
  </si>
  <si>
    <t>Stables Ancillary to Recreation Facility (Major)</t>
  </si>
  <si>
    <t xml:space="preserve">14 Racecourse Road </t>
  </si>
  <si>
    <t>8/2024/663</t>
  </si>
  <si>
    <t>Alterations &amp; Additions to Café (Pizzeria Area) and Ancillary Bowling Green</t>
  </si>
  <si>
    <t xml:space="preserve">790 McDonalds Road </t>
  </si>
  <si>
    <t>29/0/2025</t>
  </si>
  <si>
    <t>8/2025/89</t>
  </si>
  <si>
    <t>Business Premises (Hairdressers)</t>
  </si>
  <si>
    <t xml:space="preserve">Unit 4 267 Vincent Street </t>
  </si>
  <si>
    <t>CESSNOCK  NSW</t>
  </si>
  <si>
    <t>8/2024/339</t>
  </si>
  <si>
    <t>Community Title Subdivision (76 Lots resulting in 75 Residential Lots &amp; One (1) Community Association Lot) and Associated Infrastructure (Earthworks, Servicing and Landscaping)</t>
  </si>
  <si>
    <t>8/2024/552</t>
  </si>
  <si>
    <t>Demolition of Existing Dwelling, Multi Dwelling Housing (Four (4) Dwellings)</t>
  </si>
  <si>
    <t xml:space="preserve">35 Edith Street </t>
  </si>
  <si>
    <t>8/2024/830</t>
  </si>
  <si>
    <t>Subdivision (One (1) Into Three (3) Lot)</t>
  </si>
  <si>
    <t xml:space="preserve">28 The Ballabourneen </t>
  </si>
  <si>
    <t>8/2025/130</t>
  </si>
  <si>
    <t>Two (2) Storey Dwelling and Detached Garage with Secondary Dwelling Above</t>
  </si>
  <si>
    <t xml:space="preserve">51 Persoonia Boulevard </t>
  </si>
  <si>
    <t>NORTH ROTHBURY  N</t>
  </si>
  <si>
    <t>8/2025/17</t>
  </si>
  <si>
    <t>Dual Occupancy and Subdivision (One (1) into Two (2) Lot)</t>
  </si>
  <si>
    <t xml:space="preserve">46 Bridge Street </t>
  </si>
  <si>
    <t>8/2025/75</t>
  </si>
  <si>
    <t xml:space="preserve">74 Keelendi Road </t>
  </si>
  <si>
    <t>Surrendered</t>
  </si>
  <si>
    <t>9/2025/2090</t>
  </si>
  <si>
    <t xml:space="preserve">11 Decanter Street </t>
  </si>
  <si>
    <t>9/2025/2115</t>
  </si>
  <si>
    <t>9/2025/2121</t>
  </si>
  <si>
    <t>9/2025/2125</t>
  </si>
  <si>
    <t>9/2025/2126</t>
  </si>
  <si>
    <t>9/2025/2130</t>
  </si>
  <si>
    <t>Dwelling With Attached Secondary Dwelling</t>
  </si>
  <si>
    <t xml:space="preserve">30 Majesty Street </t>
  </si>
  <si>
    <t xml:space="preserve">16 Majesty Street </t>
  </si>
  <si>
    <t>Attached Primary &amp; Secondary Dwelling including Retaining Walls</t>
  </si>
  <si>
    <t>Detached Primary &amp; Secondary Dwelling</t>
  </si>
  <si>
    <t xml:space="preserve">18 Beavis Road </t>
  </si>
  <si>
    <t xml:space="preserve">27 Crossing Street </t>
  </si>
  <si>
    <t xml:space="preserve">48 Atkinson Street </t>
  </si>
  <si>
    <t>8/2024/807</t>
  </si>
  <si>
    <t>Additions to Storage Premises with Self-Storage Units (Safe 'n' Sound)</t>
  </si>
  <si>
    <t xml:space="preserve">123-133 Alexandra Street </t>
  </si>
  <si>
    <t>8/2024/854</t>
  </si>
  <si>
    <t>General Industry (9 Units), Vegetation Removal and Ancillary Car Parking, Hardstand Areas, Landscaping, Signage and Stormwater Infrastructure</t>
  </si>
  <si>
    <t>87 Maitland Street B</t>
  </si>
  <si>
    <t>9/2021/254</t>
  </si>
  <si>
    <t>Outdoor learning area with associated canopy Internal alterations to the Administration building</t>
  </si>
  <si>
    <t>12 Church Street</t>
  </si>
  <si>
    <t>9/2021/319</t>
  </si>
  <si>
    <t>Strip out of existing tenancy &amp; fit out for future use as a liquor retail store (Use excluded - subject to DA)</t>
  </si>
  <si>
    <t>167 Lang Street</t>
  </si>
  <si>
    <t>9/2025/2080</t>
  </si>
  <si>
    <t>9/2025/2123</t>
  </si>
  <si>
    <t>Alteration to Existing Commercial Premises (Excludes Lower Level)</t>
  </si>
  <si>
    <t>139 Lang Street</t>
  </si>
  <si>
    <t>Industrial Unit Development including the Demolition of the Existing Building and Structures on the Allotment</t>
  </si>
  <si>
    <t>110 Mitchell Avenue</t>
  </si>
  <si>
    <t>8/2024/528</t>
  </si>
  <si>
    <t>Dual Occupancy and Subdivision (One (1) Lot into Two (2) Lots)</t>
  </si>
  <si>
    <t>242B Averys Lane</t>
  </si>
  <si>
    <t>8/2024/657</t>
  </si>
  <si>
    <t>94 Aberdare Road</t>
  </si>
  <si>
    <t xml:space="preserve"> ABERDARE </t>
  </si>
  <si>
    <t>8/2024/706</t>
  </si>
  <si>
    <t>Dual Occupancy and Ancillary Swimming Pool</t>
  </si>
  <si>
    <t xml:space="preserve"> NULKABA  </t>
  </si>
  <si>
    <t>8/2024/823</t>
  </si>
  <si>
    <t>Phased Development: Phase 1 - Dual Occupancy; Phase 2 – Subdivision (One (1) into Two (2) Lots); and Phase 3 - Secondary Dwellings</t>
  </si>
  <si>
    <t xml:space="preserve">6 Wickham Street </t>
  </si>
  <si>
    <t>8/2025/1</t>
  </si>
  <si>
    <t>Dual Occupancy and Subdivision (One (1) into Two (2) Strata Lots)</t>
  </si>
  <si>
    <t>111 Pillar Street</t>
  </si>
  <si>
    <t>8/2025/108</t>
  </si>
  <si>
    <t xml:space="preserve">32 Weston Street </t>
  </si>
  <si>
    <t>Subdivision (One (1) Into Two (2) Lot)</t>
  </si>
  <si>
    <t>71 Lang Street</t>
  </si>
  <si>
    <t>8/2025/162</t>
  </si>
  <si>
    <t xml:space="preserve">33 Macquarie Avenue </t>
  </si>
  <si>
    <t>8/2025/11</t>
  </si>
  <si>
    <t>8/2025/222</t>
  </si>
  <si>
    <t>8/2025/229</t>
  </si>
  <si>
    <t>Two Storey Principal Dwelling with Garage and Attached Secondary Dwelling</t>
  </si>
  <si>
    <t>15 Greenlink Street</t>
  </si>
  <si>
    <t>8/2025/62</t>
  </si>
  <si>
    <t>Demolition and Subdivision (One (1) Into Two Lots)</t>
  </si>
  <si>
    <t>73 Maitland Street</t>
  </si>
  <si>
    <t>9/2025/2149</t>
  </si>
  <si>
    <t>Proposed Dual Occupancy- two attached single storey dwellings.</t>
  </si>
  <si>
    <t xml:space="preserve">21A Merthyr Street </t>
  </si>
  <si>
    <t>8/2021/22193</t>
  </si>
  <si>
    <t>S4.55(2) Modification to Amend Recreation Facility (Indoor) (Gymnasium) Operating Hours to 24 Hours, 7 Days a Week.</t>
  </si>
  <si>
    <t xml:space="preserve">6 Winepress Road </t>
  </si>
  <si>
    <t xml:space="preserve">BRANXTON  </t>
  </si>
  <si>
    <t>8/2023/298</t>
  </si>
  <si>
    <t>Food &amp; Drink Premises comprising a Pub, Restaurant &amp; Ancillary Brewery</t>
  </si>
  <si>
    <t xml:space="preserve">5439 George Downes Drive </t>
  </si>
  <si>
    <t xml:space="preserve">BUCKETTY  </t>
  </si>
  <si>
    <t>8/2024/655</t>
  </si>
  <si>
    <t>Alterations and Additions to Tourist and Visitor Accommodation</t>
  </si>
  <si>
    <t>8/2025/10</t>
  </si>
  <si>
    <t>Warehouse or Distribution Centre, Signage and Ancillary Vegetation Removal</t>
  </si>
  <si>
    <t xml:space="preserve">Maitland Street </t>
  </si>
  <si>
    <t>Receipt No /Reference</t>
  </si>
  <si>
    <t>8/2024/615</t>
  </si>
  <si>
    <t>Subdivision (Three (3) into Four (4) Lots)</t>
  </si>
  <si>
    <t xml:space="preserve">60 Maitland Street </t>
  </si>
  <si>
    <t>8/2025/192</t>
  </si>
  <si>
    <t>41 Persoonia Boulevard</t>
  </si>
  <si>
    <t>9/2025/2166</t>
  </si>
  <si>
    <t>Single Storey Dwelling &amp; Attached Secondary Dwelling &amp; Garages Attached &amp; Retaining Wall</t>
  </si>
  <si>
    <t xml:space="preserve">16 Wedgetail Close </t>
  </si>
  <si>
    <t>Mod</t>
  </si>
  <si>
    <t>8/2024/197</t>
  </si>
  <si>
    <t>Centre-based Child Care Facility (124 Children) with Basement Level Car Parking</t>
  </si>
  <si>
    <t>14A Fletcher Street</t>
  </si>
  <si>
    <t>Phased Development comprising: Phase 1 - One (1) into Two (2) Lot Torrens Title Subdivision; Phase 2 - One (1) into Three (3) Lot Torrens Title Subdivision</t>
  </si>
  <si>
    <t xml:space="preserve">139 Northcote Street </t>
  </si>
  <si>
    <t>8/2024/651</t>
  </si>
  <si>
    <t>8/2025/125</t>
  </si>
  <si>
    <t>Dual Occupancy, Subdivision (One (1) into Two (2) Lots) and Ancillary Retaining</t>
  </si>
  <si>
    <t xml:space="preserve">76 O'Shea Circuit </t>
  </si>
  <si>
    <t>8/2025/160</t>
  </si>
  <si>
    <t xml:space="preserve">44 Mayfield Street </t>
  </si>
  <si>
    <t>8/2025/166</t>
  </si>
  <si>
    <t>54 Barton Street</t>
  </si>
  <si>
    <t>8/2025/186</t>
  </si>
  <si>
    <t xml:space="preserve">158 Wilderness Road </t>
  </si>
  <si>
    <t>8/2025/19</t>
  </si>
  <si>
    <t xml:space="preserve">6 Kempe Street </t>
  </si>
  <si>
    <t>8/2025/212</t>
  </si>
  <si>
    <t>7 Barclay Drive</t>
  </si>
  <si>
    <t>8/2025/238</t>
  </si>
  <si>
    <t>Two Storey Principal Dwelling and Detached Two Storey Secondary Dwelling with Garage</t>
  </si>
  <si>
    <t xml:space="preserve">15 Flagstone Way </t>
  </si>
  <si>
    <t>8/2025/258</t>
  </si>
  <si>
    <t>Detached Secondary Dwelling with Associated Retaining Wall</t>
  </si>
  <si>
    <t xml:space="preserve">67 Balgownie Circuit </t>
  </si>
  <si>
    <t>8/2025/259</t>
  </si>
  <si>
    <t>Principal Dwelling with Garage &amp; Attached Secondary Dwelling</t>
  </si>
  <si>
    <t>3 Kedwell Loop</t>
  </si>
  <si>
    <t>9/2025/2140</t>
  </si>
  <si>
    <t>Dwelling with Attached Secondary Dwelling</t>
  </si>
  <si>
    <t xml:space="preserve">14 Brown Street </t>
  </si>
  <si>
    <t>9/2025/2146</t>
  </si>
  <si>
    <t>Single Storey Dwelling and Attached Secondary Dwelling with Garages</t>
  </si>
  <si>
    <t xml:space="preserve">17 Kooralbyn Road </t>
  </si>
  <si>
    <t>9/2025/2158</t>
  </si>
  <si>
    <t xml:space="preserve">29 Macquarie Avenue </t>
  </si>
  <si>
    <t>8/2025/251</t>
  </si>
  <si>
    <t>Single Storey Dwelling with Attached Secondary Dwelling &amp; Detached Garage</t>
  </si>
  <si>
    <t>9 Barclay Drive</t>
  </si>
  <si>
    <t>9/2025/2173</t>
  </si>
  <si>
    <t>New Dwelling - Dual Occupancy</t>
  </si>
  <si>
    <t xml:space="preserve">18 Crossing Street </t>
  </si>
  <si>
    <t>8/2025/152</t>
  </si>
  <si>
    <t>Single Storey Dwelling with Attached Garage &amp; Detached Secondary Dwelling</t>
  </si>
  <si>
    <t xml:space="preserve">36 Millfield Road </t>
  </si>
  <si>
    <t>8/2025/232</t>
  </si>
  <si>
    <t>Dual Occupancy and Strata Subdivision (One (1) into Two Lots)</t>
  </si>
  <si>
    <t xml:space="preserve">25 Pillar Street </t>
  </si>
  <si>
    <t>8/2025/318</t>
  </si>
  <si>
    <t>Secondary Dwelling and Attached Carport</t>
  </si>
  <si>
    <t xml:space="preserve">1 Allandale Street </t>
  </si>
  <si>
    <t>8/2025/329</t>
  </si>
  <si>
    <t>8/2025/362</t>
  </si>
  <si>
    <t>128 Caledonia Street</t>
  </si>
  <si>
    <t xml:space="preserve"> KEARSLEY </t>
  </si>
  <si>
    <t>8/2025/88</t>
  </si>
  <si>
    <t>Light Industry (Shed)</t>
  </si>
  <si>
    <t>115 Northcote Street</t>
  </si>
  <si>
    <t>10/06/0205</t>
  </si>
  <si>
    <t>9/2024/2209</t>
  </si>
  <si>
    <t>Proposed Alterations and Additions to Existing Food and Drink Premises Consisting of Storage Room for Furniture, Wine Storage Room Golf Simulators and Ancillary Bar</t>
  </si>
  <si>
    <t xml:space="preserve">963 Wine Country Drive </t>
  </si>
  <si>
    <t>8/2025/321</t>
  </si>
  <si>
    <t xml:space="preserve">13 Barclay Drive </t>
  </si>
  <si>
    <t>8/2025/374</t>
  </si>
  <si>
    <t>20 Flourish Way</t>
  </si>
  <si>
    <t>9/2025/2198</t>
  </si>
  <si>
    <t>9/2025/2201</t>
  </si>
  <si>
    <t>39 Crossing Street</t>
  </si>
  <si>
    <t>Alterations and Additions to Existing Residential Building to Create Attached Secondary Dwelling</t>
  </si>
  <si>
    <t>1 Tulloch Terrace</t>
  </si>
  <si>
    <t>9/2025/2181</t>
  </si>
  <si>
    <t>9/2025/2209</t>
  </si>
  <si>
    <t>Brick veneer Pharmacy downstairs and Cladding Storage upstairs</t>
  </si>
  <si>
    <t xml:space="preserve">197 Cessnock Road </t>
  </si>
  <si>
    <t>8/2024/818</t>
  </si>
  <si>
    <t>Demolition, Dual Occupancy, Retaining Wall and Subdivision (One (1) into Two (2) Lot)</t>
  </si>
  <si>
    <t xml:space="preserve">89 Church Street </t>
  </si>
  <si>
    <t>8/2025/177</t>
  </si>
  <si>
    <t>Attached Principal and Secondary Dwelling &amp; Associated Retaining Wall</t>
  </si>
  <si>
    <t>1 Pondview Way</t>
  </si>
  <si>
    <t>8/2025/193</t>
  </si>
  <si>
    <t>Dual Occupancy &amp; Subdivision (One (1) into Two (2) Lots)</t>
  </si>
  <si>
    <t xml:space="preserve">29 High Street </t>
  </si>
  <si>
    <t>8/2025/414</t>
  </si>
  <si>
    <t>8/2025/419</t>
  </si>
  <si>
    <t xml:space="preserve">34 Evans Street </t>
  </si>
  <si>
    <t>Two (2) Storey Principal Dwelling with Attached Garage &amp; Attached Secondary Dwelling</t>
  </si>
  <si>
    <t xml:space="preserve">15 Trader Street </t>
  </si>
  <si>
    <t>Mod 29/08/2024</t>
  </si>
  <si>
    <t>8/2024/606</t>
  </si>
  <si>
    <t>Retail Premises</t>
  </si>
  <si>
    <t xml:space="preserve">2 Winepress Road </t>
  </si>
  <si>
    <t>Contributions Not Required</t>
  </si>
  <si>
    <t>8/2024/805</t>
  </si>
  <si>
    <t>Alterations and Additions to Health Services Facility (Podiatrist)</t>
  </si>
  <si>
    <t xml:space="preserve">26 Cumberland Street </t>
  </si>
  <si>
    <t>8/2025/311</t>
  </si>
  <si>
    <t xml:space="preserve">47 Persoonia Boulevard </t>
  </si>
  <si>
    <t>9/2025/2228</t>
  </si>
  <si>
    <t>Detached Dual Occupancy &amp; Retaining Walls</t>
  </si>
  <si>
    <t xml:space="preserve">1 Kooralbyn Road </t>
  </si>
  <si>
    <t>9/2025/2240</t>
  </si>
  <si>
    <t>Single Storey Dwelling and Attached Secondary Dwelling and Retaining Walls</t>
  </si>
  <si>
    <t>9/2025/2247</t>
  </si>
  <si>
    <t>Dwelling &amp; Secondary Dwelling with Retaining Walls and Associated Earthworks</t>
  </si>
  <si>
    <t xml:space="preserve">151A Aberdare Street </t>
  </si>
  <si>
    <t>8/2025/240</t>
  </si>
  <si>
    <t xml:space="preserve">18 High Street </t>
  </si>
  <si>
    <t>8/2025/27</t>
  </si>
  <si>
    <t>8/2025/287</t>
  </si>
  <si>
    <t xml:space="preserve">166 Bathurst Street </t>
  </si>
  <si>
    <t>8/2025/383</t>
  </si>
  <si>
    <t xml:space="preserve">66 O'Shea Circuit </t>
  </si>
  <si>
    <t>8/2025/379</t>
  </si>
  <si>
    <t xml:space="preserve">13 Flagstone Way </t>
  </si>
  <si>
    <t>8/2024/499</t>
  </si>
  <si>
    <t>Attached Principal and Secondary Dwelling with Attached Garages &amp; Associated Retaining Walls</t>
  </si>
  <si>
    <t xml:space="preserve">115 Pillar Street </t>
  </si>
  <si>
    <t>8/2025/396</t>
  </si>
  <si>
    <t>Principal Dwelling &amp; Attached Secondary Dwelling with Attached Garages &amp; Associated Retaining Walls</t>
  </si>
  <si>
    <t xml:space="preserve">5 Lett Place </t>
  </si>
  <si>
    <t>1808/2025</t>
  </si>
  <si>
    <t>8/2025/500</t>
  </si>
  <si>
    <t>Attached Principal &amp; Secondary Dwelling with Attached Garages and Associated Retaining Wall</t>
  </si>
  <si>
    <t xml:space="preserve">106 Pillar Street </t>
  </si>
  <si>
    <t>8/2025/501</t>
  </si>
  <si>
    <t>Attached Principal and Secondary Dwelling with Attached Garage &amp; Associated Retaining Walls</t>
  </si>
  <si>
    <t xml:space="preserve">109 Pillar Street </t>
  </si>
  <si>
    <t>9/2025/2278</t>
  </si>
  <si>
    <t>9/2025/2282</t>
  </si>
  <si>
    <t>Single Storey Dwelling and Attached Granny Flat</t>
  </si>
  <si>
    <t xml:space="preserve">18 Sweeney Road </t>
  </si>
  <si>
    <t>89 Rawson Street</t>
  </si>
  <si>
    <t>8/2025/223</t>
  </si>
  <si>
    <t xml:space="preserve">43 Persoonia Boulevard </t>
  </si>
  <si>
    <t>Secondary Dwelling (Relocated Dwelling)</t>
  </si>
  <si>
    <t>S4.55(1) Modification to Amend Development Consent, 8/2025/27/1 that originally granted approval for Subdivision (One (1) into Two (2) Lots). Modification proposes to modify Conditions 7 and 15.</t>
  </si>
  <si>
    <t>9/2024/3017</t>
  </si>
  <si>
    <t>Secondary Single Storey Dwelling (Granny Flat)</t>
  </si>
  <si>
    <t xml:space="preserve">27 Carroll Avenue </t>
  </si>
  <si>
    <t>This one had the figures &amp; payment for 8/2023/278 in it??? Both now correct.</t>
  </si>
  <si>
    <t>This one had the figures &amp; payment for 8/2024/479 in it??? Both now correct.</t>
  </si>
  <si>
    <t>Has dropped off generated list 1/9/25 check next time</t>
  </si>
  <si>
    <t>Contributions Paid on 9/2023/22581</t>
  </si>
  <si>
    <t>Surrended</t>
  </si>
  <si>
    <t xml:space="preserve">NO CONTRIBUTIONS REQUIRED </t>
  </si>
  <si>
    <t>Dropped off Generated Doc</t>
  </si>
  <si>
    <t>9/2025/2291</t>
  </si>
  <si>
    <t>9/2025/2295</t>
  </si>
  <si>
    <t>9/2025/2312</t>
  </si>
  <si>
    <t xml:space="preserve">12 Jurd Street </t>
  </si>
  <si>
    <t xml:space="preserve">89 O'Shea Circuit </t>
  </si>
  <si>
    <t>Demolition of Existing Single Garage and Construction of Single Storey Secondary Dwelling</t>
  </si>
  <si>
    <t xml:space="preserve">8 Deakin Street </t>
  </si>
  <si>
    <t xml:space="preserve">WITHDRAWN </t>
  </si>
  <si>
    <t>SURRENDED</t>
  </si>
  <si>
    <t>NOW IN CITY WIDE PLAN</t>
  </si>
  <si>
    <t>Contribution amount not entered?</t>
  </si>
  <si>
    <t>Not in Generated Contributions document</t>
  </si>
  <si>
    <t>8/2019/770</t>
  </si>
  <si>
    <t>Demolition of Existing Service Station &amp; Erection of New Service Station with Convenience Store, Associated Structures, Car Parking, Access, Landscaping &amp; Signage, Operating 24 Hours 7 Days a Week</t>
  </si>
  <si>
    <t>83 Main Road</t>
  </si>
  <si>
    <t>9/2025/2302</t>
  </si>
  <si>
    <t>Change of Use &amp; Office Fitout including Spiral Staircase, Mezzanine and Kitchenette</t>
  </si>
  <si>
    <t>1 Splitters Road</t>
  </si>
  <si>
    <t xml:space="preserve">15 Saxonvale Grove </t>
  </si>
  <si>
    <t>8/2025/492</t>
  </si>
  <si>
    <t>9/2025/2304</t>
  </si>
  <si>
    <t>Single Storey Dwelling and Attached Secondary Dwelling with Attached Garages</t>
  </si>
  <si>
    <t xml:space="preserve">12 Trestle Street </t>
  </si>
  <si>
    <t>9/2025/2318</t>
  </si>
  <si>
    <t>Attached Dual Occupancy with Attached Garages</t>
  </si>
  <si>
    <t xml:space="preserve">30 Oxford Street </t>
  </si>
  <si>
    <t>9/2025/2319</t>
  </si>
  <si>
    <t>Single Storey Attached Dual Occupancy with Garages</t>
  </si>
  <si>
    <t xml:space="preserve">28 Oxford Street </t>
  </si>
  <si>
    <t>9/2025/2325</t>
  </si>
  <si>
    <t>Single Storey Attached Dual Occupancy with Attached Garages &amp; Retaining Wall</t>
  </si>
  <si>
    <t xml:space="preserve">234 Averys Lane </t>
  </si>
  <si>
    <t>9/2025/2327</t>
  </si>
  <si>
    <t>Secondary Dwelling and Retaining Wall</t>
  </si>
  <si>
    <t xml:space="preserve">174 Aberdare Street </t>
  </si>
  <si>
    <t>2024/25</t>
  </si>
  <si>
    <t>8/2025/427</t>
  </si>
  <si>
    <t>Dual Occupancy (attached) and Strata Subdivision (One (1) into Two (2) Lots)</t>
  </si>
  <si>
    <t>41 Pikewood Road</t>
  </si>
  <si>
    <t>9/2025/2294</t>
  </si>
  <si>
    <t>Single Storey Dual Occupancy with Attached Garages</t>
  </si>
  <si>
    <t xml:space="preserve">85 O'Shea Circuit </t>
  </si>
  <si>
    <t>9/2025/2323</t>
  </si>
  <si>
    <t>9/2025/2334</t>
  </si>
  <si>
    <t>9/2025/2338</t>
  </si>
  <si>
    <t xml:space="preserve">211 Averys Lane </t>
  </si>
  <si>
    <t xml:space="preserve">14 Trestle Street </t>
  </si>
  <si>
    <t xml:space="preserve">9 Saxonvale Grove </t>
  </si>
  <si>
    <t>8/2025/248</t>
  </si>
  <si>
    <t>Alterations and Additions to Tourist and Visitor Accommodation (External Fire Stairs)</t>
  </si>
  <si>
    <t>8/2025/388</t>
  </si>
  <si>
    <t>Change Of Use (Dual Occupancy) &amp; Subdivision (One (1) into Two (2) Lot)</t>
  </si>
  <si>
    <t xml:space="preserve">9 Queen Street </t>
  </si>
  <si>
    <t>8/2025/557</t>
  </si>
  <si>
    <t xml:space="preserve">5 Tooze Circuit </t>
  </si>
  <si>
    <t>14/10.2025</t>
  </si>
  <si>
    <t>8/2025/676</t>
  </si>
  <si>
    <t>Detached Secondary Dwelling, Demolition of Existing Garage &amp; Construction of New Garage, Alterations &amp; Additions to Existing Awnings Associated with Principal Dwelling</t>
  </si>
  <si>
    <t xml:space="preserve">30 Desmond Street </t>
  </si>
  <si>
    <t>8/2025/750</t>
  </si>
  <si>
    <t>Secondary Dwelling (detached)</t>
  </si>
  <si>
    <t xml:space="preserve">68 Aberdare Street </t>
  </si>
  <si>
    <t>9/2025/2346</t>
  </si>
  <si>
    <t>Single Storey Principal Dwelling and Attached Secondary Dwelling with Garages</t>
  </si>
  <si>
    <t xml:space="preserve">21 Decanter Street </t>
  </si>
  <si>
    <t>9/2025/2349</t>
  </si>
  <si>
    <t xml:space="preserve">25 Blossom Way </t>
  </si>
  <si>
    <t>9/2025/2362</t>
  </si>
  <si>
    <t>17 Trestle Street</t>
  </si>
  <si>
    <t>9/2025/2374</t>
  </si>
  <si>
    <t xml:space="preserve">259 Wollombi Road </t>
  </si>
  <si>
    <t>9/2025/2378</t>
  </si>
  <si>
    <t xml:space="preserve">159 Northcote Street </t>
  </si>
  <si>
    <t>8/2025/336</t>
  </si>
  <si>
    <t xml:space="preserve">14 Frame Drive </t>
  </si>
  <si>
    <t>12/082025</t>
  </si>
  <si>
    <t>8/2025/392</t>
  </si>
  <si>
    <t>Single Storey Dwelling with Attached Garage &amp; Attached Secondary Dwelling &amp; Garage</t>
  </si>
  <si>
    <t xml:space="preserve">14 Wedgetail Close </t>
  </si>
  <si>
    <t>8/2025/397</t>
  </si>
  <si>
    <t xml:space="preserve">18 Wedgetail Close </t>
  </si>
  <si>
    <t>8/2025/423</t>
  </si>
  <si>
    <t xml:space="preserve">6 Vernon Street </t>
  </si>
  <si>
    <t>8/2025/537</t>
  </si>
  <si>
    <t>Dual Occupancy and Strata Subdivision (One (1) into Two (2) Lot)</t>
  </si>
  <si>
    <t>7 Wirrina Close</t>
  </si>
  <si>
    <t>8/2025/725</t>
  </si>
  <si>
    <t>Single Storey Dual Occupancy with Torren Title Subdivision</t>
  </si>
  <si>
    <t xml:space="preserve">87 O'Shea Circuit </t>
  </si>
  <si>
    <t>8/2025/812</t>
  </si>
  <si>
    <t>8/2025/844</t>
  </si>
  <si>
    <t>5 Horne Close</t>
  </si>
  <si>
    <t xml:space="preserve"> GRETA  </t>
  </si>
  <si>
    <t>2310/2025</t>
  </si>
  <si>
    <t>Dual Occupancy and Strata Subdivision (One (1) into Two (2) Lots)</t>
  </si>
  <si>
    <t xml:space="preserve">22 Saxonvale Grove </t>
  </si>
  <si>
    <t>9/2025/2369</t>
  </si>
  <si>
    <t xml:space="preserve">31 Stonebark Court </t>
  </si>
  <si>
    <t>9/2025/2370</t>
  </si>
  <si>
    <t xml:space="preserve">4 Kooyonga Street </t>
  </si>
  <si>
    <t>9/2025/2385</t>
  </si>
  <si>
    <t xml:space="preserve">26 Merion Circuit </t>
  </si>
  <si>
    <t>8/2025/710</t>
  </si>
  <si>
    <t>Secondary Dwelling (Relocated Dwelling) &amp; Detached Garage</t>
  </si>
  <si>
    <t xml:space="preserve">8 Bluebell Close </t>
  </si>
  <si>
    <t>8/2025/815</t>
  </si>
  <si>
    <t>Dual Occupancy followed by Torrens Title Subdivision (One (1) into Two (2) Lots)</t>
  </si>
  <si>
    <t xml:space="preserve">18 Saxonvale Grove </t>
  </si>
  <si>
    <t>9/2025/2395</t>
  </si>
  <si>
    <t>9/2025/2396</t>
  </si>
  <si>
    <t>9/2025/2397</t>
  </si>
  <si>
    <t>9/2025/2406</t>
  </si>
  <si>
    <t>9/2025/2420</t>
  </si>
  <si>
    <t>Single Storey Principal and Secondary Dwellings with Attached Garages</t>
  </si>
  <si>
    <t xml:space="preserve">30 Crossing Street </t>
  </si>
  <si>
    <t xml:space="preserve">5 Tamworth Street </t>
  </si>
  <si>
    <t xml:space="preserve">28 Merion Circuit </t>
  </si>
  <si>
    <t>Attached Primary &amp; Secondary Dwelling, Retaining Walls &amp; Associated Earthworks</t>
  </si>
  <si>
    <t xml:space="preserve">228 Averys Lane </t>
  </si>
  <si>
    <t>2 Lot Torrens Title Subdivision</t>
  </si>
  <si>
    <t xml:space="preserve">46 Sebonack Street </t>
  </si>
  <si>
    <t>8/2024/749</t>
  </si>
  <si>
    <t>Dual Occupancy and Ancillary Pool</t>
  </si>
  <si>
    <t xml:space="preserve">43 Pelton Road </t>
  </si>
  <si>
    <t xml:space="preserve">QUORROBOLONG  </t>
  </si>
  <si>
    <t>8/2025/692</t>
  </si>
  <si>
    <t xml:space="preserve">205 Hopetoun Street </t>
  </si>
  <si>
    <t>8/2025/716</t>
  </si>
  <si>
    <t>Dual Occupancy &amp; Torrens Title Subdivision (One (1) into Two (2) Lot)</t>
  </si>
  <si>
    <t xml:space="preserve">78 Edward Street </t>
  </si>
  <si>
    <t>9/2025/2400</t>
  </si>
  <si>
    <t xml:space="preserve">44 Sebonack Street </t>
  </si>
  <si>
    <t>9/2025/2425</t>
  </si>
  <si>
    <t>9/2025/2427</t>
  </si>
  <si>
    <t>9/2025/2428</t>
  </si>
  <si>
    <t>9/2025/2431</t>
  </si>
  <si>
    <t>9/2025/2444</t>
  </si>
  <si>
    <t xml:space="preserve">3 Breezy Crescent </t>
  </si>
  <si>
    <t>Single Storey Secondary Dwelling</t>
  </si>
  <si>
    <t xml:space="preserve">6 Northcote Street </t>
  </si>
  <si>
    <t>Demolition of Existing Carport and Construction of Secondary Dwelling - 2 Bedroom Granny Flat</t>
  </si>
  <si>
    <t xml:space="preserve">62 Government Road </t>
  </si>
  <si>
    <t>Construction of a Primary and Attached Secondary Dwelling with Retaining Walls</t>
  </si>
  <si>
    <t xml:space="preserve">29 Oxford Street </t>
  </si>
  <si>
    <t xml:space="preserve">7 Barnbougle Street </t>
  </si>
  <si>
    <t>9/2025/2401</t>
  </si>
  <si>
    <t>9/2025/2418</t>
  </si>
  <si>
    <t xml:space="preserve">18 Gordon Avenue </t>
  </si>
  <si>
    <t>Demolition of Existing Shed, Garage, Concrete &amp; Erection of Secondary Dwelling (2 Bedroom Granny Flat)</t>
  </si>
  <si>
    <t xml:space="preserve">8 Bridge Street </t>
  </si>
  <si>
    <t>8/2025/334</t>
  </si>
  <si>
    <t>Dual Occupancy and Subdivision (One (1) Into Two (2) Lots)</t>
  </si>
  <si>
    <t xml:space="preserve">76 Adams Street </t>
  </si>
  <si>
    <t>8/2025/921</t>
  </si>
  <si>
    <t xml:space="preserve">125 Talleyrand Circuit </t>
  </si>
  <si>
    <t>9/2025/2394</t>
  </si>
  <si>
    <t>Attached Single Storey Dual Occupancy</t>
  </si>
  <si>
    <t xml:space="preserve">6 Ash Street </t>
  </si>
  <si>
    <t>9/2025/2438</t>
  </si>
  <si>
    <t xml:space="preserve">355 Lang Street </t>
  </si>
  <si>
    <t>9/2025/2451</t>
  </si>
  <si>
    <t>Single Storey Dwelling and Secondary Dwelling with Retaining Walls</t>
  </si>
  <si>
    <t xml:space="preserve">38 Harper Street </t>
  </si>
  <si>
    <t>9/2025/2462</t>
  </si>
  <si>
    <t>Dwelling with Attached Secondary Dwelling &amp; Retaining Walls</t>
  </si>
  <si>
    <t xml:space="preserve">9 Barnbougle Street </t>
  </si>
  <si>
    <t>8/2025/538</t>
  </si>
  <si>
    <t xml:space="preserve">197 Averys Lane </t>
  </si>
  <si>
    <t>8/2025/881</t>
  </si>
  <si>
    <t xml:space="preserve">7 Brooks Street </t>
  </si>
  <si>
    <t>9/2025/2471</t>
  </si>
  <si>
    <t>Construction of a Primary &amp; Secondary Dwelling</t>
  </si>
  <si>
    <t xml:space="preserve">53 High Street </t>
  </si>
  <si>
    <t>9/2025/2479</t>
  </si>
  <si>
    <t>New Construction Single Storey Dwelling with attached Secondary Dwelling &amp; Garage (Attached) &amp; Retaining Wall</t>
  </si>
  <si>
    <t>31 Brandy Way</t>
  </si>
  <si>
    <t>9/2025/2445</t>
  </si>
  <si>
    <t>Construction of Secondary Dwelling - Granny Flat</t>
  </si>
  <si>
    <t xml:space="preserve">45 Anstey Street </t>
  </si>
  <si>
    <t>8/2025/1044</t>
  </si>
  <si>
    <t>8/2025/1077</t>
  </si>
  <si>
    <t>Single Storey Dwelling with Attached Secondary Dwelling and Garages</t>
  </si>
  <si>
    <t xml:space="preserve">30 Cappella Street </t>
  </si>
  <si>
    <t>3 Barclay Drive</t>
  </si>
  <si>
    <t>8/2025/246</t>
  </si>
  <si>
    <t>Multi-Dwelling Housing (Two (2) Additional Dwellings) &amp; Subdivision (One (1) into Three (3) Lots)</t>
  </si>
  <si>
    <t xml:space="preserve">190 Maitland Street </t>
  </si>
  <si>
    <t>8/2025/559</t>
  </si>
  <si>
    <t>Demolition of Existing Shed and Relocation of Existing Secondary Dwelling</t>
  </si>
  <si>
    <t xml:space="preserve">8 Ash Street </t>
  </si>
  <si>
    <t>8/2025/751</t>
  </si>
  <si>
    <t>8/2025/800</t>
  </si>
  <si>
    <t xml:space="preserve">11 Grey Gum Drive </t>
  </si>
  <si>
    <t>Principal Dwelling with Attached Garage and Detached Secondary Dwelling</t>
  </si>
  <si>
    <t xml:space="preserve">33 Crown Line Drive </t>
  </si>
  <si>
    <t>8/2025/869</t>
  </si>
  <si>
    <t>Dual Occupancy and Torrens Title Subdivision (One (1) into Two (2) Lots)</t>
  </si>
  <si>
    <t xml:space="preserve">8 Saxonvale Grove </t>
  </si>
  <si>
    <t>8/2025/898</t>
  </si>
  <si>
    <t xml:space="preserve">95 O'Shea Circuit </t>
  </si>
  <si>
    <t>9/2025/2382</t>
  </si>
  <si>
    <t xml:space="preserve">50 Reserve Road </t>
  </si>
  <si>
    <t>9/2025/2402</t>
  </si>
  <si>
    <t>HEDDON GRETA  NSW  23</t>
  </si>
  <si>
    <t xml:space="preserve">42 Sebonack Street </t>
  </si>
  <si>
    <t>9/2025/2443</t>
  </si>
  <si>
    <t xml:space="preserve">9 Flourish Way </t>
  </si>
  <si>
    <t>9/2025/2449</t>
  </si>
  <si>
    <t xml:space="preserve">156 Aberdare Road </t>
  </si>
  <si>
    <t>9/2025/2458</t>
  </si>
  <si>
    <t>Two Storey Attached Dual Occupancy</t>
  </si>
  <si>
    <t xml:space="preserve">24 Camargo Circuit </t>
  </si>
  <si>
    <t>9/2025/2464</t>
  </si>
  <si>
    <t>Erection of a Secondary Dwelling</t>
  </si>
  <si>
    <t xml:space="preserve">18 Zinfandel Circuit </t>
  </si>
  <si>
    <t>9/2025/2466</t>
  </si>
  <si>
    <t>Secondary Dwelling and Demolition of Carport and Shed</t>
  </si>
  <si>
    <t xml:space="preserve">39 Cooper Street </t>
  </si>
  <si>
    <t>9/2026/2007</t>
  </si>
  <si>
    <t>Primary and Secondary Dwelling with Retaining Walls</t>
  </si>
  <si>
    <t xml:space="preserve">23 Beaufort Avenue </t>
  </si>
  <si>
    <t>9/2026/2013</t>
  </si>
  <si>
    <t>9/2026/2015</t>
  </si>
  <si>
    <t>Attached Single Storey Dwelling &amp; Second Dwelling (Dual Occupancy)</t>
  </si>
  <si>
    <t xml:space="preserve">47 Wildflower Circuit </t>
  </si>
  <si>
    <t>9/2025/2435</t>
  </si>
  <si>
    <t>Construction of a Secondary Dwelling and Demolition</t>
  </si>
  <si>
    <t xml:space="preserve">15 Macquarie Avenue </t>
  </si>
  <si>
    <t>8/2025/838</t>
  </si>
  <si>
    <t xml:space="preserve">17 Saxonvale Grove </t>
  </si>
  <si>
    <t>8/2025/853</t>
  </si>
  <si>
    <t>Principal Dwelling &amp; Secondary Dwelling (Attached) with Associated Garages</t>
  </si>
  <si>
    <t xml:space="preserve">59 Main Road </t>
  </si>
  <si>
    <t>8/2025/896</t>
  </si>
  <si>
    <t>Single Storey Dwelling with Attached Garage and Detached Secondary Dwelling and Retaining Walls</t>
  </si>
  <si>
    <t xml:space="preserve">116 Talleyrand Circuit </t>
  </si>
  <si>
    <t>8/2025/910</t>
  </si>
  <si>
    <t>32 Crossing Street</t>
  </si>
  <si>
    <t>8/2025/946</t>
  </si>
  <si>
    <t xml:space="preserve">221 Averys Lane </t>
  </si>
  <si>
    <t>9/2025/2341</t>
  </si>
  <si>
    <t xml:space="preserve">3 Aroma Avenue </t>
  </si>
  <si>
    <t>9/2026/2003</t>
  </si>
  <si>
    <t>Dual Occupancy and Retaining Walls</t>
  </si>
  <si>
    <t>207 Averys Lane</t>
  </si>
  <si>
    <t>Single Storey Dwelling with Attached Secondary Dwelling (Dual Occupancy)</t>
  </si>
  <si>
    <t xml:space="preserve">18 Flourish Way </t>
  </si>
  <si>
    <t>9/2026/2028</t>
  </si>
  <si>
    <t xml:space="preserve">6 Trestle Street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</si>
</sst>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Red]\(&quot;$&quot;#,##0.00\)"/>
    <numFmt numFmtId="165" formatCode="_(&quot;$&quot;* #,##0.00_);_(&quot;$&quot;* \(#,##0.00\);_(&quot;$&quot;* &quot;-&quot;??_);_(@_)"/>
    <numFmt numFmtId="166" formatCode="_(* #,##0.00_);_(* \(#,##0.00\);_(* &quot;-&quot;??_);_(@_)"/>
    <numFmt numFmtId="167" formatCode="&quot;$&quot;#,##0_);[Red]\(&quot;$&quot;#,##0\)"/>
    <numFmt numFmtId="168" formatCode="&quot;$&quot;#,##0.00"/>
    <numFmt numFmtId="169" formatCode="&quot;$&quot;#,##0.00;[Red]&quot;$&quot;#,##0.00"/>
  </numFmts>
  <fonts count="18" x14ac:knownFonts="1">
    <font>
      <sz val="10"/>
      <color indexed="8"/>
      <name val="ARIAL"/>
      <charset val="1"/>
    </font>
    <font>
      <sz val="10"/>
      <color indexed="8"/>
      <name val="Arial"/>
      <family val="2"/>
    </font>
    <font>
      <sz val="10"/>
      <color indexed="8"/>
      <name val="Arial"/>
      <family val="2"/>
    </font>
    <font>
      <b/>
      <sz val="16"/>
      <color indexed="8"/>
      <name val="Arial"/>
      <family val="2"/>
    </font>
    <font>
      <b/>
      <sz val="11"/>
      <color indexed="8"/>
      <name val="Arial"/>
      <family val="2"/>
    </font>
    <font>
      <sz val="11"/>
      <color indexed="8"/>
      <name val="Arial"/>
      <family val="2"/>
    </font>
    <font>
      <sz val="11"/>
      <name val="Arial"/>
      <family val="2"/>
    </font>
    <font>
      <sz val="10"/>
      <name val="Arial"/>
      <family val="2"/>
    </font>
    <font>
      <b/>
      <sz val="11"/>
      <color rgb="FFFFFFFF"/>
      <name val="Arial"/>
      <family val="2"/>
    </font>
    <font>
      <b/>
      <sz val="11"/>
      <color theme="0"/>
      <name val="Arial"/>
      <family val="2"/>
    </font>
    <font>
      <b/>
      <sz val="10"/>
      <color indexed="8"/>
      <name val="ARIAL"/>
      <family val="2"/>
    </font>
    <font>
      <b/>
      <sz val="14"/>
      <color theme="0"/>
      <name val="Arial"/>
      <family val="2"/>
    </font>
    <font>
      <sz val="14"/>
      <color indexed="8"/>
      <name val="ARIAL"/>
      <family val="2"/>
    </font>
    <font>
      <b/>
      <sz val="14"/>
      <color indexed="8"/>
      <name val="ARIAL"/>
      <family val="2"/>
    </font>
    <font>
      <sz val="10"/>
      <color indexed="8"/>
      <name val="Arial"/>
      <family val="2"/>
    </font>
    <font>
      <b/>
      <sz val="11"/>
      <color rgb="FF000000"/>
      <name val="Arial"/>
      <family val="2"/>
    </font>
    <font>
      <sz val="14"/>
      <color rgb="FF000000"/>
      <name val="Arial"/>
      <family val="2"/>
    </font>
    <font>
      <sz val="11"/>
      <color rgb="FF3F3F76"/>
      <name val="Calibri"/>
      <family val="2"/>
      <scheme val="minor"/>
    </font>
  </fonts>
  <fills count="11">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002664"/>
        <bgColor indexed="64"/>
      </patternFill>
    </fill>
    <fill>
      <patternFill patternType="solid">
        <fgColor rgb="FFFFCC99"/>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59999389629810485"/>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style="thin">
        <color indexed="64"/>
      </top>
      <bottom/>
      <diagonal/>
    </border>
  </borders>
  <cellStyleXfs count="3">
    <xf numFmtId="0" fontId="0" fillId="0" borderId="0">
      <alignment vertical="top"/>
    </xf>
    <xf numFmtId="165" fontId="14" fillId="0" borderId="0" applyFont="0" applyFill="0" applyBorder="0" applyAlignment="0" applyProtection="0"/>
    <xf numFmtId="0" fontId="17" fillId="5" borderId="12" applyNumberFormat="0" applyAlignment="0" applyProtection="0"/>
  </cellStyleXfs>
  <cellXfs count="815">
    <xf numFmtId="0" fontId="0" fillId="0" borderId="0" xfId="0">
      <alignment vertical="top"/>
    </xf>
    <xf numFmtId="0" fontId="0" fillId="0" borderId="0" xfId="0" applyAlignment="1"/>
    <xf numFmtId="0" fontId="0" fillId="0" borderId="0" xfId="0" applyAlignment="1">
      <alignment vertical="top"/>
    </xf>
    <xf numFmtId="0" fontId="0" fillId="0" borderId="0" xfId="0" applyBorder="1">
      <alignment vertical="top"/>
    </xf>
    <xf numFmtId="0" fontId="0" fillId="0" borderId="0" xfId="0" applyFill="1">
      <alignment vertical="top"/>
    </xf>
    <xf numFmtId="0" fontId="0" fillId="3" borderId="0" xfId="0" applyFill="1">
      <alignment vertical="top"/>
    </xf>
    <xf numFmtId="0" fontId="5" fillId="0" borderId="0" xfId="0" applyFont="1">
      <alignment vertical="top"/>
    </xf>
    <xf numFmtId="0" fontId="5" fillId="0" borderId="0" xfId="0" applyFont="1" applyFill="1">
      <alignment vertical="top"/>
    </xf>
    <xf numFmtId="0" fontId="0" fillId="0" borderId="0" xfId="0" applyAlignment="1">
      <alignment horizontal="left" vertical="top"/>
    </xf>
    <xf numFmtId="0" fontId="7" fillId="0" borderId="0" xfId="0" applyFont="1" applyFill="1">
      <alignment vertical="top"/>
    </xf>
    <xf numFmtId="0" fontId="10" fillId="0" borderId="0" xfId="0" applyFont="1">
      <alignment vertical="top"/>
    </xf>
    <xf numFmtId="0" fontId="5" fillId="3" borderId="3" xfId="0" applyFont="1" applyFill="1" applyBorder="1" applyAlignment="1">
      <alignment horizontal="left" vertical="top"/>
    </xf>
    <xf numFmtId="0" fontId="5" fillId="0" borderId="3" xfId="0" applyFont="1" applyFill="1" applyBorder="1" applyAlignment="1">
      <alignment horizontal="left" vertical="top"/>
    </xf>
    <xf numFmtId="0" fontId="5" fillId="0" borderId="3" xfId="0" applyFont="1" applyFill="1" applyBorder="1" applyAlignment="1">
      <alignment horizontal="left" vertical="top" wrapText="1"/>
    </xf>
    <xf numFmtId="0" fontId="5" fillId="0" borderId="3" xfId="0" applyFont="1" applyFill="1" applyBorder="1" applyAlignment="1">
      <alignment vertical="top" wrapText="1"/>
    </xf>
    <xf numFmtId="14" fontId="5" fillId="0" borderId="3" xfId="0" applyNumberFormat="1" applyFont="1" applyFill="1" applyBorder="1" applyAlignment="1">
      <alignment horizontal="center" vertical="top"/>
    </xf>
    <xf numFmtId="168" fontId="5" fillId="0" borderId="3" xfId="0" applyNumberFormat="1" applyFont="1" applyFill="1" applyBorder="1" applyAlignment="1">
      <alignment vertical="top"/>
    </xf>
    <xf numFmtId="168" fontId="5" fillId="0" borderId="3" xfId="0" applyNumberFormat="1" applyFont="1" applyFill="1" applyBorder="1" applyAlignment="1">
      <alignment horizontal="right" vertical="top"/>
    </xf>
    <xf numFmtId="14" fontId="5" fillId="0" borderId="3" xfId="0" applyNumberFormat="1" applyFont="1" applyFill="1" applyBorder="1" applyAlignment="1">
      <alignment horizontal="right" vertical="top"/>
    </xf>
    <xf numFmtId="0" fontId="5" fillId="0" borderId="3" xfId="0" applyFont="1" applyFill="1" applyBorder="1" applyAlignment="1">
      <alignment vertical="top"/>
    </xf>
    <xf numFmtId="0" fontId="5" fillId="0" borderId="3" xfId="0" applyFont="1" applyFill="1" applyBorder="1">
      <alignment vertical="top"/>
    </xf>
    <xf numFmtId="168" fontId="5" fillId="3" borderId="3" xfId="0" applyNumberFormat="1" applyFont="1" applyFill="1" applyBorder="1" applyAlignment="1">
      <alignment vertical="top"/>
    </xf>
    <xf numFmtId="168" fontId="5" fillId="3" borderId="3" xfId="0" applyNumberFormat="1" applyFont="1" applyFill="1" applyBorder="1" applyAlignment="1">
      <alignment horizontal="right" vertical="top"/>
    </xf>
    <xf numFmtId="14" fontId="5" fillId="3" borderId="3" xfId="0" applyNumberFormat="1" applyFont="1" applyFill="1" applyBorder="1" applyAlignment="1">
      <alignment horizontal="right" vertical="top"/>
    </xf>
    <xf numFmtId="0" fontId="5" fillId="3" borderId="3" xfId="0" applyFont="1" applyFill="1" applyBorder="1" applyAlignment="1">
      <alignment vertical="top"/>
    </xf>
    <xf numFmtId="0" fontId="5" fillId="3" borderId="3" xfId="0" applyFont="1" applyFill="1" applyBorder="1">
      <alignment vertical="top"/>
    </xf>
    <xf numFmtId="0" fontId="5" fillId="0" borderId="3" xfId="0" applyFont="1" applyBorder="1" applyAlignment="1">
      <alignment vertical="top"/>
    </xf>
    <xf numFmtId="0" fontId="9" fillId="2" borderId="3"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3" xfId="0" applyFont="1" applyFill="1" applyBorder="1" applyAlignment="1">
      <alignment horizontal="right" vertical="top" wrapText="1"/>
    </xf>
    <xf numFmtId="168" fontId="5" fillId="0" borderId="3" xfId="0" applyNumberFormat="1" applyFont="1" applyBorder="1" applyAlignment="1">
      <alignment vertical="top"/>
    </xf>
    <xf numFmtId="168" fontId="5" fillId="0" borderId="3" xfId="0" applyNumberFormat="1" applyFont="1" applyBorder="1" applyAlignment="1">
      <alignment horizontal="right" vertical="top"/>
    </xf>
    <xf numFmtId="14" fontId="5" fillId="0" borderId="3" xfId="0" applyNumberFormat="1" applyFont="1" applyBorder="1" applyAlignment="1">
      <alignment horizontal="right" vertical="top"/>
    </xf>
    <xf numFmtId="4" fontId="5" fillId="0" borderId="3" xfId="0" applyNumberFormat="1" applyFont="1" applyBorder="1" applyAlignment="1">
      <alignment horizontal="center" vertical="top"/>
    </xf>
    <xf numFmtId="0" fontId="5" fillId="0" borderId="3" xfId="0" applyFont="1" applyBorder="1" applyAlignment="1">
      <alignment vertical="top" wrapText="1"/>
    </xf>
    <xf numFmtId="0" fontId="5" fillId="0" borderId="3" xfId="0" applyNumberFormat="1" applyFont="1" applyBorder="1" applyAlignment="1">
      <alignment horizontal="center" vertical="top"/>
    </xf>
    <xf numFmtId="14" fontId="5" fillId="0" borderId="3" xfId="0" applyNumberFormat="1" applyFont="1" applyBorder="1" applyAlignment="1">
      <alignment horizontal="left" vertical="top"/>
    </xf>
    <xf numFmtId="0" fontId="5" fillId="0" borderId="3" xfId="0" applyFont="1" applyBorder="1" applyAlignment="1">
      <alignment horizontal="left" vertical="top"/>
    </xf>
    <xf numFmtId="14" fontId="5" fillId="0" borderId="3" xfId="0" applyNumberFormat="1" applyFont="1" applyBorder="1" applyAlignment="1">
      <alignment horizontal="center" vertical="top"/>
    </xf>
    <xf numFmtId="14" fontId="5" fillId="0" borderId="3" xfId="0" applyNumberFormat="1" applyFont="1" applyFill="1" applyBorder="1" applyAlignment="1">
      <alignment horizontal="left" vertical="top"/>
    </xf>
    <xf numFmtId="0" fontId="5" fillId="0" borderId="3" xfId="0" applyFont="1" applyBorder="1" applyAlignment="1">
      <alignment horizontal="left" vertical="top" wrapText="1"/>
    </xf>
    <xf numFmtId="168" fontId="4" fillId="0" borderId="3" xfId="0" applyNumberFormat="1" applyFont="1" applyBorder="1" applyAlignment="1">
      <alignment vertical="top"/>
    </xf>
    <xf numFmtId="4" fontId="5" fillId="0" borderId="3" xfId="0" applyNumberFormat="1" applyFont="1" applyBorder="1" applyAlignment="1">
      <alignment vertical="top"/>
    </xf>
    <xf numFmtId="0" fontId="5" fillId="0" borderId="3" xfId="0" applyFont="1" applyBorder="1" applyAlignment="1">
      <alignment horizontal="center" vertical="top"/>
    </xf>
    <xf numFmtId="0" fontId="0" fillId="0" borderId="3" xfId="0" applyBorder="1">
      <alignment vertical="top"/>
    </xf>
    <xf numFmtId="0" fontId="5" fillId="0" borderId="3" xfId="0" applyFont="1" applyBorder="1" applyAlignment="1">
      <alignment horizontal="center" vertical="top" wrapText="1"/>
    </xf>
    <xf numFmtId="0" fontId="5" fillId="0" borderId="3" xfId="0" applyFont="1" applyFill="1" applyBorder="1" applyAlignment="1">
      <alignment horizontal="center" vertical="top"/>
    </xf>
    <xf numFmtId="0" fontId="5" fillId="0" borderId="3" xfId="0" applyFont="1" applyFill="1" applyBorder="1" applyAlignment="1">
      <alignment horizontal="center" vertical="top" wrapText="1"/>
    </xf>
    <xf numFmtId="4" fontId="5" fillId="0" borderId="3" xfId="0" applyNumberFormat="1" applyFont="1" applyFill="1" applyBorder="1" applyAlignment="1">
      <alignment horizontal="center" vertical="top"/>
    </xf>
    <xf numFmtId="0" fontId="5" fillId="3" borderId="3" xfId="0" applyFont="1" applyFill="1" applyBorder="1" applyAlignment="1">
      <alignment horizontal="center" vertical="top"/>
    </xf>
    <xf numFmtId="0" fontId="6" fillId="0" borderId="3" xfId="0" applyFont="1" applyFill="1" applyBorder="1" applyAlignment="1">
      <alignment horizontal="center" vertical="top" wrapText="1"/>
    </xf>
    <xf numFmtId="0" fontId="6" fillId="0" borderId="3" xfId="0" applyFont="1" applyFill="1" applyBorder="1" applyAlignment="1">
      <alignment vertical="top" wrapText="1"/>
    </xf>
    <xf numFmtId="0" fontId="0" fillId="0" borderId="3" xfId="0" applyBorder="1" applyAlignment="1">
      <alignment horizontal="center" vertical="top"/>
    </xf>
    <xf numFmtId="0" fontId="0" fillId="0" borderId="3" xfId="0" applyBorder="1" applyAlignment="1">
      <alignment horizontal="center" vertical="top" wrapText="1"/>
    </xf>
    <xf numFmtId="0" fontId="0" fillId="0" borderId="3" xfId="0" applyBorder="1" applyAlignment="1">
      <alignment vertical="top"/>
    </xf>
    <xf numFmtId="168" fontId="2" fillId="0" borderId="3" xfId="0" applyNumberFormat="1" applyFont="1" applyFill="1" applyBorder="1" applyAlignment="1">
      <alignment vertical="top"/>
    </xf>
    <xf numFmtId="0" fontId="0" fillId="0" borderId="3" xfId="0" applyBorder="1" applyAlignment="1">
      <alignment vertical="top" wrapText="1"/>
    </xf>
    <xf numFmtId="0" fontId="8" fillId="2" borderId="3" xfId="0" applyFont="1" applyFill="1" applyBorder="1" applyAlignment="1">
      <alignment horizontal="center" vertical="center" wrapText="1"/>
    </xf>
    <xf numFmtId="168" fontId="5" fillId="0" borderId="3" xfId="0" applyNumberFormat="1" applyFont="1" applyBorder="1">
      <alignment vertical="top"/>
    </xf>
    <xf numFmtId="3" fontId="5" fillId="0" borderId="3" xfId="0" applyNumberFormat="1" applyFont="1" applyBorder="1">
      <alignment vertical="top"/>
    </xf>
    <xf numFmtId="0" fontId="5" fillId="0" borderId="3" xfId="0" applyFont="1" applyBorder="1">
      <alignment vertical="top"/>
    </xf>
    <xf numFmtId="3" fontId="5" fillId="0" borderId="3" xfId="0" applyNumberFormat="1" applyFont="1" applyBorder="1" applyAlignment="1">
      <alignment vertical="top"/>
    </xf>
    <xf numFmtId="167" fontId="5" fillId="0" borderId="3" xfId="0" applyNumberFormat="1" applyFont="1" applyBorder="1" applyAlignment="1">
      <alignment vertical="top" wrapText="1"/>
    </xf>
    <xf numFmtId="0" fontId="1" fillId="0" borderId="3" xfId="0" applyFont="1" applyBorder="1" applyAlignment="1">
      <alignment horizontal="left" vertical="top"/>
    </xf>
    <xf numFmtId="0" fontId="8" fillId="4" borderId="3" xfId="0" applyFont="1" applyFill="1" applyBorder="1" applyAlignment="1">
      <alignment horizontal="center" vertical="top" wrapText="1"/>
    </xf>
    <xf numFmtId="0" fontId="0" fillId="0" borderId="3" xfId="0" applyBorder="1" applyAlignment="1">
      <alignment horizontal="right" vertical="top"/>
    </xf>
    <xf numFmtId="0" fontId="8" fillId="2" borderId="3" xfId="0" applyFont="1" applyFill="1" applyBorder="1" applyAlignment="1">
      <alignment vertical="top" wrapText="1"/>
    </xf>
    <xf numFmtId="14" fontId="5" fillId="0" borderId="3" xfId="0" applyNumberFormat="1" applyFont="1" applyBorder="1" applyAlignment="1">
      <alignment vertical="top"/>
    </xf>
    <xf numFmtId="168" fontId="0" fillId="0" borderId="3" xfId="0" applyNumberFormat="1" applyBorder="1" applyAlignment="1">
      <alignment vertical="top"/>
    </xf>
    <xf numFmtId="0" fontId="5" fillId="0" borderId="3" xfId="0" applyNumberFormat="1" applyFont="1" applyFill="1" applyBorder="1" applyAlignment="1">
      <alignment horizontal="center" vertical="top"/>
    </xf>
    <xf numFmtId="0" fontId="0" fillId="0" borderId="3" xfId="0" applyBorder="1" applyAlignment="1">
      <alignment horizontal="left" vertical="top"/>
    </xf>
    <xf numFmtId="168" fontId="5" fillId="0" borderId="3" xfId="0" applyNumberFormat="1" applyFont="1" applyBorder="1" applyAlignment="1">
      <alignment horizontal="center" vertical="top"/>
    </xf>
    <xf numFmtId="168" fontId="5" fillId="0" borderId="3" xfId="0" applyNumberFormat="1" applyFont="1" applyFill="1" applyBorder="1" applyAlignment="1">
      <alignment horizontal="center" vertical="top"/>
    </xf>
    <xf numFmtId="0" fontId="0" fillId="0" borderId="3" xfId="0" applyFill="1" applyBorder="1">
      <alignment vertical="top"/>
    </xf>
    <xf numFmtId="169" fontId="5" fillId="0" borderId="3" xfId="0" applyNumberFormat="1" applyFont="1" applyFill="1" applyBorder="1" applyAlignment="1">
      <alignment vertical="top"/>
    </xf>
    <xf numFmtId="0" fontId="1" fillId="0" borderId="3" xfId="0" applyFont="1" applyBorder="1">
      <alignment vertical="top"/>
    </xf>
    <xf numFmtId="0" fontId="0" fillId="0" borderId="0" xfId="0" applyBorder="1" applyAlignment="1">
      <alignment horizontal="left" vertical="top"/>
    </xf>
    <xf numFmtId="0" fontId="0" fillId="0" borderId="0" xfId="0" applyFill="1" applyBorder="1">
      <alignment vertical="top"/>
    </xf>
    <xf numFmtId="0" fontId="9" fillId="2" borderId="3" xfId="0" applyFont="1" applyFill="1" applyBorder="1" applyAlignment="1">
      <alignment horizontal="left" vertical="top" wrapText="1"/>
    </xf>
    <xf numFmtId="0" fontId="12" fillId="0" borderId="3" xfId="0" applyFont="1" applyBorder="1">
      <alignment vertical="top"/>
    </xf>
    <xf numFmtId="0" fontId="5" fillId="0" borderId="3" xfId="0" applyFont="1" applyBorder="1" applyAlignment="1">
      <alignment horizontal="left" vertical="top" wrapText="1"/>
    </xf>
    <xf numFmtId="0" fontId="0" fillId="0" borderId="3" xfId="0" applyBorder="1" applyAlignment="1">
      <alignment horizontal="left" vertical="top" wrapText="1"/>
    </xf>
    <xf numFmtId="0" fontId="5" fillId="0" borderId="3"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Fill="1" applyAlignment="1">
      <alignment vertical="top" wrapText="1"/>
    </xf>
    <xf numFmtId="0" fontId="8" fillId="2" borderId="3" xfId="0" applyFont="1" applyFill="1" applyBorder="1" applyAlignment="1">
      <alignment horizontal="left" vertical="top" wrapText="1"/>
    </xf>
    <xf numFmtId="0" fontId="6" fillId="0" borderId="3" xfId="0" applyFont="1" applyFill="1" applyBorder="1" applyAlignment="1">
      <alignment horizontal="left" vertical="top" wrapText="1"/>
    </xf>
    <xf numFmtId="0" fontId="5" fillId="0" borderId="3" xfId="0" applyFont="1" applyFill="1" applyBorder="1" applyAlignment="1">
      <alignment horizontal="center" vertical="top"/>
    </xf>
    <xf numFmtId="0" fontId="9" fillId="2" borderId="3" xfId="0" applyFont="1" applyFill="1" applyBorder="1" applyAlignment="1">
      <alignment horizontal="center" vertical="center" wrapText="1"/>
    </xf>
    <xf numFmtId="0" fontId="5" fillId="0" borderId="0" xfId="0" applyFont="1" applyAlignment="1">
      <alignment vertical="center" wrapText="1"/>
    </xf>
    <xf numFmtId="0" fontId="5" fillId="0" borderId="3" xfId="0" applyFont="1" applyFill="1" applyBorder="1" applyAlignment="1">
      <alignment vertical="center" wrapText="1"/>
    </xf>
    <xf numFmtId="0" fontId="11" fillId="2" borderId="3" xfId="0" applyFont="1" applyFill="1" applyBorder="1" applyAlignment="1">
      <alignment horizontal="center" vertical="center" wrapText="1"/>
    </xf>
    <xf numFmtId="0" fontId="12" fillId="0" borderId="3" xfId="0" applyFont="1" applyBorder="1" applyAlignment="1">
      <alignment horizontal="center" vertical="center"/>
    </xf>
    <xf numFmtId="4" fontId="11" fillId="2" borderId="3" xfId="0" applyNumberFormat="1" applyFont="1" applyFill="1" applyBorder="1" applyAlignment="1">
      <alignment horizontal="center" vertical="center" wrapText="1"/>
    </xf>
    <xf numFmtId="168" fontId="11" fillId="2" borderId="3"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14" fontId="12" fillId="0" borderId="3" xfId="0" applyNumberFormat="1" applyFont="1" applyBorder="1" applyAlignment="1">
      <alignment horizontal="center" vertical="center"/>
    </xf>
    <xf numFmtId="0" fontId="5" fillId="0" borderId="3" xfId="0" applyFont="1" applyFill="1" applyBorder="1" applyAlignment="1">
      <alignment horizontal="center" vertical="top"/>
    </xf>
    <xf numFmtId="14" fontId="5" fillId="0" borderId="3" xfId="0" applyNumberFormat="1" applyFont="1" applyFill="1" applyBorder="1" applyAlignment="1">
      <alignment horizontal="left" vertical="top" wrapText="1"/>
    </xf>
    <xf numFmtId="0" fontId="5" fillId="0" borderId="3" xfId="0" applyFont="1" applyFill="1" applyBorder="1" applyAlignment="1">
      <alignment horizontal="left" vertical="top" wrapText="1"/>
    </xf>
    <xf numFmtId="168" fontId="5" fillId="0" borderId="3" xfId="0" applyNumberFormat="1" applyFont="1" applyFill="1" applyBorder="1" applyAlignment="1">
      <alignment vertical="top" wrapText="1"/>
    </xf>
    <xf numFmtId="168" fontId="5" fillId="0" borderId="3" xfId="0" applyNumberFormat="1" applyFont="1" applyFill="1" applyBorder="1" applyAlignment="1">
      <alignment horizontal="right" vertical="top" wrapText="1"/>
    </xf>
    <xf numFmtId="0" fontId="5" fillId="0" borderId="3" xfId="0" applyFont="1" applyFill="1" applyBorder="1" applyAlignment="1">
      <alignment horizontal="right" vertical="top" wrapText="1"/>
    </xf>
    <xf numFmtId="0" fontId="8" fillId="0" borderId="3" xfId="0" applyFont="1" applyFill="1" applyBorder="1" applyAlignment="1">
      <alignment horizontal="center" vertical="top" wrapText="1"/>
    </xf>
    <xf numFmtId="0" fontId="5" fillId="0" borderId="3" xfId="0" applyFont="1" applyFill="1" applyBorder="1" applyAlignment="1">
      <alignment horizontal="center" vertical="center" wrapText="1"/>
    </xf>
    <xf numFmtId="14" fontId="6" fillId="0" borderId="3" xfId="0" applyNumberFormat="1" applyFont="1" applyFill="1" applyBorder="1" applyAlignment="1">
      <alignment horizontal="center" vertical="top" wrapText="1"/>
    </xf>
    <xf numFmtId="0" fontId="5" fillId="0" borderId="3" xfId="0" applyFont="1" applyFill="1" applyBorder="1" applyAlignment="1">
      <alignment horizontal="left" vertical="top" wrapText="1"/>
    </xf>
    <xf numFmtId="0" fontId="5" fillId="0" borderId="3" xfId="0" applyFont="1" applyFill="1" applyBorder="1" applyAlignment="1">
      <alignment horizontal="left" vertical="top" wrapText="1"/>
    </xf>
    <xf numFmtId="168" fontId="0" fillId="0" borderId="3" xfId="0" applyNumberFormat="1" applyFill="1" applyBorder="1" applyAlignment="1">
      <alignment horizontal="left" vertical="top" wrapText="1"/>
    </xf>
    <xf numFmtId="168" fontId="6" fillId="0" borderId="3" xfId="0" applyNumberFormat="1" applyFont="1" applyFill="1" applyBorder="1" applyAlignment="1">
      <alignment horizontal="right" vertical="top" wrapText="1"/>
    </xf>
    <xf numFmtId="0" fontId="5" fillId="0" borderId="3" xfId="0" applyFont="1" applyFill="1" applyBorder="1" applyAlignment="1">
      <alignment horizontal="left" vertical="top" wrapText="1"/>
    </xf>
    <xf numFmtId="0" fontId="5" fillId="0" borderId="3" xfId="0" applyFont="1" applyFill="1" applyBorder="1" applyAlignment="1">
      <alignment horizontal="center" vertical="top"/>
    </xf>
    <xf numFmtId="0" fontId="5" fillId="0" borderId="3" xfId="0" applyFont="1" applyFill="1" applyBorder="1" applyAlignment="1">
      <alignment horizontal="center" vertical="top"/>
    </xf>
    <xf numFmtId="0" fontId="11" fillId="2" borderId="3" xfId="0" applyFont="1" applyFill="1" applyBorder="1" applyAlignment="1">
      <alignment horizontal="left" vertical="top" wrapText="1"/>
    </xf>
    <xf numFmtId="0" fontId="9" fillId="0" borderId="0" xfId="0" applyFont="1" applyAlignment="1">
      <alignment horizontal="center" vertical="center" wrapText="1"/>
    </xf>
    <xf numFmtId="0" fontId="12" fillId="0" borderId="3" xfId="0" applyFont="1" applyBorder="1" applyAlignment="1">
      <alignment horizontal="left" vertical="top" wrapText="1"/>
    </xf>
    <xf numFmtId="168" fontId="12" fillId="0" borderId="3" xfId="0" applyNumberFormat="1" applyFont="1" applyBorder="1" applyAlignment="1">
      <alignment horizontal="center" vertical="center" wrapText="1"/>
    </xf>
    <xf numFmtId="168" fontId="12" fillId="0" borderId="3" xfId="0" applyNumberFormat="1" applyFont="1" applyBorder="1" applyAlignment="1">
      <alignment horizontal="center" vertical="center"/>
    </xf>
    <xf numFmtId="0" fontId="16" fillId="0" borderId="3" xfId="0" applyFont="1" applyBorder="1" applyAlignment="1">
      <alignment vertical="center" wrapText="1"/>
    </xf>
    <xf numFmtId="0" fontId="16" fillId="0" borderId="0" xfId="0" applyFont="1" applyAlignment="1">
      <alignment vertical="top" wrapText="1"/>
    </xf>
    <xf numFmtId="0" fontId="16" fillId="0" borderId="0" xfId="0" applyFont="1" applyAlignment="1">
      <alignment vertical="center" wrapText="1"/>
    </xf>
    <xf numFmtId="4" fontId="12" fillId="0" borderId="3" xfId="0" applyNumberFormat="1" applyFont="1" applyBorder="1" applyAlignment="1">
      <alignment horizontal="center" vertical="center"/>
    </xf>
    <xf numFmtId="0" fontId="1" fillId="0" borderId="3" xfId="0" applyFont="1" applyFill="1" applyBorder="1" applyAlignment="1">
      <alignment horizontal="left" vertical="top"/>
    </xf>
    <xf numFmtId="164" fontId="5" fillId="0" borderId="3" xfId="0" applyNumberFormat="1" applyFont="1" applyBorder="1">
      <alignment vertical="top"/>
    </xf>
    <xf numFmtId="0" fontId="5" fillId="0" borderId="3" xfId="0" applyFont="1" applyFill="1" applyBorder="1" applyAlignment="1">
      <alignment horizontal="left" vertical="top" wrapText="1"/>
    </xf>
    <xf numFmtId="168" fontId="12" fillId="0" borderId="3" xfId="0" applyNumberFormat="1" applyFont="1" applyBorder="1" applyAlignment="1">
      <alignment vertical="center"/>
    </xf>
    <xf numFmtId="0" fontId="5" fillId="0" borderId="3" xfId="0" applyFont="1" applyFill="1" applyBorder="1" applyAlignment="1">
      <alignment horizontal="left" vertical="top" wrapText="1"/>
    </xf>
    <xf numFmtId="168" fontId="0" fillId="0" borderId="0" xfId="0" applyNumberFormat="1" applyFill="1">
      <alignment vertical="top"/>
    </xf>
    <xf numFmtId="0" fontId="12" fillId="0" borderId="3" xfId="0" applyFont="1" applyFill="1" applyBorder="1">
      <alignment vertical="top"/>
    </xf>
    <xf numFmtId="0" fontId="12" fillId="0" borderId="3" xfId="0" applyFont="1" applyFill="1" applyBorder="1" applyAlignment="1">
      <alignment horizontal="left" vertical="top" wrapText="1"/>
    </xf>
    <xf numFmtId="0" fontId="12" fillId="0" borderId="3" xfId="0" applyFont="1" applyFill="1" applyBorder="1" applyAlignment="1">
      <alignment horizontal="center" vertical="center"/>
    </xf>
    <xf numFmtId="14" fontId="12" fillId="0" borderId="3" xfId="0" applyNumberFormat="1" applyFont="1" applyFill="1" applyBorder="1" applyAlignment="1">
      <alignment horizontal="center" vertical="center"/>
    </xf>
    <xf numFmtId="168" fontId="12" fillId="0" borderId="3" xfId="0" applyNumberFormat="1" applyFont="1" applyFill="1" applyBorder="1" applyAlignment="1">
      <alignment horizontal="center" vertical="center" wrapText="1"/>
    </xf>
    <xf numFmtId="168" fontId="12" fillId="0" borderId="3" xfId="0" applyNumberFormat="1" applyFont="1" applyFill="1" applyBorder="1" applyAlignment="1">
      <alignment horizontal="center" vertical="center"/>
    </xf>
    <xf numFmtId="168" fontId="5" fillId="0" borderId="3" xfId="0" applyNumberFormat="1" applyFont="1" applyFill="1" applyBorder="1" applyAlignment="1">
      <alignment horizontal="left" vertical="top"/>
    </xf>
    <xf numFmtId="0" fontId="12" fillId="0" borderId="3" xfId="0" applyFont="1" applyFill="1" applyBorder="1" applyAlignment="1">
      <alignment horizontal="left" vertical="center" wrapText="1"/>
    </xf>
    <xf numFmtId="0" fontId="12" fillId="0" borderId="3" xfId="0" applyFont="1" applyFill="1" applyBorder="1" applyAlignment="1" applyProtection="1">
      <alignment horizontal="center" vertical="center" wrapText="1"/>
      <protection locked="0"/>
    </xf>
    <xf numFmtId="0" fontId="12" fillId="0" borderId="3" xfId="0" applyFont="1" applyFill="1" applyBorder="1" applyAlignment="1">
      <alignment horizontal="center" vertical="center" wrapText="1"/>
    </xf>
    <xf numFmtId="14" fontId="12" fillId="0" borderId="3" xfId="0" applyNumberFormat="1" applyFont="1" applyFill="1" applyBorder="1" applyAlignment="1">
      <alignment horizontal="center" vertical="center" wrapText="1"/>
    </xf>
    <xf numFmtId="168" fontId="12" fillId="0" borderId="3" xfId="0" applyNumberFormat="1" applyFont="1" applyFill="1" applyBorder="1" applyAlignment="1">
      <alignment vertical="top" wrapText="1"/>
    </xf>
    <xf numFmtId="168" fontId="12" fillId="0" borderId="3" xfId="0" applyNumberFormat="1" applyFont="1" applyFill="1" applyBorder="1" applyAlignment="1">
      <alignment horizontal="right" vertical="top" wrapText="1"/>
    </xf>
    <xf numFmtId="168" fontId="12" fillId="0" borderId="0" xfId="0" applyNumberFormat="1" applyFont="1" applyFill="1" applyAlignment="1">
      <alignment horizontal="right" vertical="top" wrapText="1"/>
    </xf>
    <xf numFmtId="14" fontId="12" fillId="0" borderId="0" xfId="0" applyNumberFormat="1" applyFont="1" applyFill="1" applyAlignment="1">
      <alignment horizontal="right" vertical="top" wrapText="1"/>
    </xf>
    <xf numFmtId="0" fontId="12" fillId="0" borderId="0" xfId="0" applyFont="1" applyFill="1" applyAlignment="1">
      <alignment horizontal="right" vertical="top" wrapText="1"/>
    </xf>
    <xf numFmtId="0" fontId="12" fillId="0" borderId="0" xfId="0" applyFont="1" applyFill="1" applyAlignment="1">
      <alignment vertical="top" wrapText="1"/>
    </xf>
    <xf numFmtId="0" fontId="12" fillId="0" borderId="3" xfId="0" applyFont="1" applyFill="1" applyBorder="1" applyAlignment="1">
      <alignment horizontal="left" vertical="center"/>
    </xf>
    <xf numFmtId="0" fontId="1" fillId="0" borderId="3" xfId="0" applyFont="1" applyFill="1" applyBorder="1">
      <alignment vertical="top"/>
    </xf>
    <xf numFmtId="14" fontId="5" fillId="0" borderId="3" xfId="0" applyNumberFormat="1" applyFont="1" applyBorder="1" applyAlignment="1">
      <alignment horizontal="center" vertical="center"/>
    </xf>
    <xf numFmtId="0" fontId="5" fillId="0" borderId="3" xfId="0" applyFont="1" applyBorder="1" applyAlignment="1">
      <alignment horizontal="center" vertical="center"/>
    </xf>
    <xf numFmtId="168" fontId="5" fillId="0" borderId="3" xfId="0" applyNumberFormat="1" applyFont="1" applyBorder="1" applyAlignment="1">
      <alignment horizontal="center" vertical="center"/>
    </xf>
    <xf numFmtId="168" fontId="5" fillId="0" borderId="3" xfId="0" applyNumberFormat="1" applyFont="1" applyBorder="1" applyAlignment="1">
      <alignment horizontal="right" vertical="center"/>
    </xf>
    <xf numFmtId="0" fontId="5" fillId="0" borderId="3" xfId="0" applyFont="1" applyBorder="1" applyAlignment="1">
      <alignment horizontal="left" vertical="center"/>
    </xf>
    <xf numFmtId="14" fontId="5" fillId="0" borderId="3" xfId="0" applyNumberFormat="1" applyFont="1" applyBorder="1" applyAlignment="1">
      <alignment horizontal="left" vertical="center"/>
    </xf>
    <xf numFmtId="0" fontId="5" fillId="0" borderId="3" xfId="0" applyFont="1" applyBorder="1" applyAlignment="1">
      <alignment vertical="center"/>
    </xf>
    <xf numFmtId="0" fontId="5" fillId="0" borderId="3" xfId="0" applyFont="1" applyBorder="1" applyAlignment="1">
      <alignment vertical="center" wrapText="1"/>
    </xf>
    <xf numFmtId="168" fontId="5" fillId="0" borderId="3" xfId="0" applyNumberFormat="1" applyFont="1" applyBorder="1" applyAlignment="1">
      <alignment vertical="center"/>
    </xf>
    <xf numFmtId="14" fontId="5" fillId="0" borderId="3" xfId="0" applyNumberFormat="1" applyFont="1" applyBorder="1" applyAlignment="1">
      <alignment horizontal="right" vertical="center"/>
    </xf>
    <xf numFmtId="0" fontId="8" fillId="2" borderId="2" xfId="0" applyFont="1" applyFill="1" applyBorder="1" applyAlignment="1">
      <alignment horizontal="center" vertical="top" wrapText="1"/>
    </xf>
    <xf numFmtId="0" fontId="9" fillId="2" borderId="2"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10" xfId="0" applyFont="1" applyFill="1" applyBorder="1" applyAlignment="1">
      <alignment horizontal="center" vertical="top" wrapText="1"/>
    </xf>
    <xf numFmtId="0" fontId="5" fillId="0" borderId="6" xfId="0" applyFont="1" applyBorder="1" applyAlignment="1">
      <alignment horizontal="right" vertical="center"/>
    </xf>
    <xf numFmtId="0" fontId="0" fillId="0" borderId="6" xfId="0" applyBorder="1" applyAlignment="1">
      <alignment vertical="top"/>
    </xf>
    <xf numFmtId="0" fontId="5" fillId="0" borderId="6" xfId="0" applyFont="1" applyBorder="1" applyAlignment="1">
      <alignment vertical="center"/>
    </xf>
    <xf numFmtId="14" fontId="5" fillId="0" borderId="3" xfId="0" applyNumberFormat="1" applyFont="1" applyBorder="1" applyAlignment="1">
      <alignment vertical="center"/>
    </xf>
    <xf numFmtId="0" fontId="5" fillId="0" borderId="3" xfId="0" applyFont="1" applyFill="1" applyBorder="1" applyAlignment="1">
      <alignment horizontal="left" vertical="top" wrapText="1"/>
    </xf>
    <xf numFmtId="168" fontId="6" fillId="0" borderId="3" xfId="0" applyNumberFormat="1" applyFont="1" applyFill="1" applyBorder="1" applyAlignment="1">
      <alignment vertical="top"/>
    </xf>
    <xf numFmtId="14" fontId="6" fillId="0" borderId="3" xfId="0" applyNumberFormat="1" applyFont="1" applyFill="1" applyBorder="1" applyAlignment="1">
      <alignment horizontal="center" vertical="top"/>
    </xf>
    <xf numFmtId="0" fontId="6" fillId="0" borderId="3" xfId="0" applyFont="1" applyFill="1" applyBorder="1" applyAlignment="1">
      <alignment horizontal="center" vertical="top"/>
    </xf>
    <xf numFmtId="0" fontId="6" fillId="0" borderId="3" xfId="0" applyFont="1" applyFill="1" applyBorder="1" applyAlignment="1">
      <alignment vertical="top"/>
    </xf>
    <xf numFmtId="168" fontId="17" fillId="0" borderId="12" xfId="2" applyNumberFormat="1" applyFill="1" applyAlignment="1">
      <alignment vertical="top"/>
    </xf>
    <xf numFmtId="0" fontId="12" fillId="0" borderId="2" xfId="0" applyFont="1" applyFill="1" applyBorder="1" applyAlignment="1">
      <alignment horizontal="left" vertical="center" wrapText="1"/>
    </xf>
    <xf numFmtId="0" fontId="12" fillId="0" borderId="3" xfId="0" applyFont="1" applyFill="1" applyBorder="1" applyAlignment="1">
      <alignment vertical="top" wrapText="1"/>
    </xf>
    <xf numFmtId="0" fontId="12" fillId="0" borderId="2" xfId="0" applyFont="1" applyFill="1" applyBorder="1" applyAlignment="1">
      <alignment horizontal="center" vertical="center" wrapText="1"/>
    </xf>
    <xf numFmtId="14" fontId="12" fillId="0" borderId="2" xfId="0" applyNumberFormat="1" applyFont="1" applyFill="1" applyBorder="1" applyAlignment="1">
      <alignment horizontal="center" vertical="center" wrapText="1"/>
    </xf>
    <xf numFmtId="17" fontId="12" fillId="0" borderId="3" xfId="0" applyNumberFormat="1" applyFont="1" applyFill="1" applyBorder="1">
      <alignment vertical="top"/>
    </xf>
    <xf numFmtId="0" fontId="5" fillId="0" borderId="3" xfId="0" applyFont="1" applyFill="1" applyBorder="1" applyAlignment="1">
      <alignment horizontal="left" vertical="top" wrapText="1"/>
    </xf>
    <xf numFmtId="164" fontId="5" fillId="0" borderId="3" xfId="0" applyNumberFormat="1" applyFont="1" applyFill="1" applyBorder="1">
      <alignment vertical="top"/>
    </xf>
    <xf numFmtId="168" fontId="5" fillId="0" borderId="3" xfId="0" applyNumberFormat="1" applyFont="1" applyFill="1" applyBorder="1">
      <alignment vertical="top"/>
    </xf>
    <xf numFmtId="166" fontId="0" fillId="0" borderId="0" xfId="0" applyNumberFormat="1" applyFill="1" applyAlignment="1"/>
    <xf numFmtId="0" fontId="12" fillId="0" borderId="0" xfId="0" applyFont="1" applyFill="1" applyAlignment="1">
      <alignment horizontal="left" vertical="top" wrapText="1"/>
    </xf>
    <xf numFmtId="14" fontId="12" fillId="0" borderId="3" xfId="0" applyNumberFormat="1" applyFont="1" applyFill="1" applyBorder="1" applyAlignment="1">
      <alignment horizontal="right" vertical="top" wrapText="1"/>
    </xf>
    <xf numFmtId="0" fontId="12" fillId="0" borderId="3" xfId="0" applyFont="1" applyFill="1" applyBorder="1" applyAlignment="1">
      <alignment horizontal="right" vertical="top" wrapText="1"/>
    </xf>
    <xf numFmtId="14" fontId="5" fillId="0" borderId="3" xfId="0" applyNumberFormat="1" applyFont="1" applyFill="1" applyBorder="1" applyAlignment="1">
      <alignment horizontal="right" vertical="center"/>
    </xf>
    <xf numFmtId="0" fontId="5" fillId="0" borderId="0" xfId="0" applyFont="1" applyFill="1" applyAlignment="1"/>
    <xf numFmtId="0" fontId="5" fillId="0" borderId="3" xfId="0" applyFont="1" applyFill="1" applyBorder="1" applyAlignment="1">
      <alignment horizontal="left" vertical="top" wrapText="1"/>
    </xf>
    <xf numFmtId="0" fontId="5" fillId="0" borderId="3" xfId="0" applyFont="1" applyFill="1" applyBorder="1" applyAlignment="1">
      <alignment horizontal="center" vertical="top"/>
    </xf>
    <xf numFmtId="0" fontId="5" fillId="0" borderId="3" xfId="0" applyFont="1" applyFill="1" applyBorder="1" applyAlignment="1">
      <alignment horizontal="center" vertical="top"/>
    </xf>
    <xf numFmtId="0" fontId="5" fillId="0" borderId="3" xfId="0" applyFont="1" applyFill="1" applyBorder="1" applyAlignment="1">
      <alignment horizontal="left" vertical="top" wrapText="1"/>
    </xf>
    <xf numFmtId="17" fontId="12" fillId="0" borderId="1" xfId="0" applyNumberFormat="1" applyFont="1" applyFill="1" applyBorder="1" applyAlignment="1">
      <alignment horizontal="left" vertical="center" wrapText="1"/>
    </xf>
    <xf numFmtId="168" fontId="12" fillId="0" borderId="1" xfId="0" applyNumberFormat="1" applyFont="1" applyFill="1" applyBorder="1" applyAlignment="1">
      <alignment horizontal="center" vertical="center" wrapText="1"/>
    </xf>
    <xf numFmtId="0" fontId="5" fillId="0" borderId="3" xfId="0" applyFont="1" applyFill="1" applyBorder="1" applyAlignment="1">
      <alignment horizontal="left" vertical="top" wrapText="1"/>
    </xf>
    <xf numFmtId="0" fontId="12" fillId="0" borderId="1" xfId="0" applyFont="1" applyFill="1" applyBorder="1" applyAlignment="1">
      <alignment horizontal="left" vertical="center" wrapText="1"/>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2" fillId="0" borderId="5" xfId="0" applyFont="1" applyFill="1" applyBorder="1" applyAlignment="1" applyProtection="1">
      <alignment horizontal="center" vertical="center" wrapText="1"/>
      <protection locked="0"/>
    </xf>
    <xf numFmtId="0" fontId="12" fillId="0" borderId="5" xfId="0" applyFont="1" applyFill="1" applyBorder="1" applyAlignment="1">
      <alignment horizontal="center" vertical="center" wrapText="1"/>
    </xf>
    <xf numFmtId="14" fontId="12" fillId="0" borderId="5" xfId="0" applyNumberFormat="1" applyFont="1" applyFill="1" applyBorder="1" applyAlignment="1">
      <alignment horizontal="center" vertical="center" wrapText="1"/>
    </xf>
    <xf numFmtId="0" fontId="12" fillId="0" borderId="1" xfId="0" applyFont="1" applyFill="1" applyBorder="1" applyAlignment="1">
      <alignment horizontal="left" vertical="top" wrapText="1"/>
    </xf>
    <xf numFmtId="0" fontId="5" fillId="0" borderId="3" xfId="0" applyFont="1" applyFill="1" applyBorder="1" applyAlignment="1">
      <alignment horizontal="center" vertical="top"/>
    </xf>
    <xf numFmtId="0" fontId="5" fillId="0" borderId="1"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2" xfId="0" applyFont="1" applyBorder="1" applyAlignment="1">
      <alignment horizontal="center" vertical="top" wrapText="1"/>
    </xf>
    <xf numFmtId="0" fontId="6" fillId="0" borderId="1" xfId="0" applyFont="1" applyFill="1" applyBorder="1" applyAlignment="1">
      <alignment horizontal="center" vertical="top" wrapText="1"/>
    </xf>
    <xf numFmtId="17" fontId="12" fillId="0" borderId="5" xfId="0" applyNumberFormat="1" applyFont="1" applyFill="1" applyBorder="1" applyAlignment="1">
      <alignment horizontal="center" vertical="center" wrapText="1"/>
    </xf>
    <xf numFmtId="168" fontId="12" fillId="0" borderId="5" xfId="0" applyNumberFormat="1" applyFont="1" applyFill="1" applyBorder="1" applyAlignment="1">
      <alignment horizontal="center" vertical="center" wrapText="1"/>
    </xf>
    <xf numFmtId="168" fontId="12" fillId="0" borderId="1" xfId="0" applyNumberFormat="1" applyFont="1" applyFill="1" applyBorder="1" applyAlignment="1">
      <alignment vertical="top" wrapText="1"/>
    </xf>
    <xf numFmtId="168" fontId="12" fillId="0" borderId="1" xfId="0" applyNumberFormat="1" applyFont="1" applyFill="1" applyBorder="1" applyAlignment="1">
      <alignment horizontal="right" vertical="top" wrapText="1"/>
    </xf>
    <xf numFmtId="17" fontId="12" fillId="0" borderId="3" xfId="0" applyNumberFormat="1" applyFont="1" applyFill="1" applyBorder="1" applyAlignment="1">
      <alignment horizontal="left" vertical="center" wrapText="1"/>
    </xf>
    <xf numFmtId="168" fontId="12" fillId="0" borderId="13" xfId="0" applyNumberFormat="1" applyFont="1" applyFill="1" applyBorder="1" applyAlignment="1">
      <alignment horizontal="right" vertical="top" wrapText="1"/>
    </xf>
    <xf numFmtId="14" fontId="12" fillId="0" borderId="13" xfId="0" applyNumberFormat="1" applyFont="1" applyFill="1" applyBorder="1" applyAlignment="1">
      <alignment horizontal="right" vertical="top" wrapText="1"/>
    </xf>
    <xf numFmtId="0" fontId="12" fillId="0" borderId="13" xfId="0" applyFont="1" applyFill="1" applyBorder="1" applyAlignment="1">
      <alignment horizontal="right" vertical="top" wrapText="1"/>
    </xf>
    <xf numFmtId="0" fontId="12" fillId="0" borderId="13" xfId="0" applyFont="1" applyFill="1" applyBorder="1" applyAlignment="1">
      <alignment vertical="top" wrapText="1"/>
    </xf>
    <xf numFmtId="14" fontId="5" fillId="0" borderId="3" xfId="0" applyNumberFormat="1" applyFont="1" applyFill="1" applyBorder="1" applyAlignment="1">
      <alignment vertical="top"/>
    </xf>
    <xf numFmtId="14" fontId="5" fillId="0" borderId="1" xfId="0" applyNumberFormat="1" applyFont="1" applyFill="1" applyBorder="1" applyAlignment="1">
      <alignment horizontal="left" vertical="top" wrapText="1"/>
    </xf>
    <xf numFmtId="168" fontId="0" fillId="0" borderId="1" xfId="0" applyNumberFormat="1" applyFill="1" applyBorder="1" applyAlignment="1">
      <alignment horizontal="left" vertical="top" wrapText="1"/>
    </xf>
    <xf numFmtId="0" fontId="8" fillId="0" borderId="1" xfId="0" applyFont="1" applyFill="1" applyBorder="1" applyAlignment="1">
      <alignment horizontal="center" vertical="top" wrapText="1"/>
    </xf>
    <xf numFmtId="168" fontId="6" fillId="0" borderId="1" xfId="0" applyNumberFormat="1" applyFont="1" applyFill="1" applyBorder="1" applyAlignment="1">
      <alignment horizontal="right" vertical="top" wrapText="1"/>
    </xf>
    <xf numFmtId="14" fontId="6" fillId="0" borderId="1" xfId="0" applyNumberFormat="1" applyFont="1" applyFill="1" applyBorder="1" applyAlignment="1">
      <alignment horizontal="center" vertical="top" wrapText="1"/>
    </xf>
    <xf numFmtId="0" fontId="5" fillId="0" borderId="2" xfId="0" applyFont="1" applyBorder="1" applyAlignment="1">
      <alignment horizontal="center" vertical="top"/>
    </xf>
    <xf numFmtId="0" fontId="5" fillId="0" borderId="2" xfId="0" applyFont="1" applyBorder="1" applyAlignment="1">
      <alignment horizontal="left" vertical="top" wrapText="1"/>
    </xf>
    <xf numFmtId="14" fontId="5" fillId="0" borderId="2" xfId="0" applyNumberFormat="1" applyFont="1" applyBorder="1" applyAlignment="1">
      <alignment horizontal="center" vertical="top"/>
    </xf>
    <xf numFmtId="168" fontId="5" fillId="0" borderId="2" xfId="0" applyNumberFormat="1" applyFont="1" applyBorder="1" applyAlignment="1">
      <alignment vertical="top"/>
    </xf>
    <xf numFmtId="0" fontId="5" fillId="0" borderId="2" xfId="0" applyFont="1" applyBorder="1" applyAlignment="1">
      <alignment vertical="top" wrapText="1"/>
    </xf>
    <xf numFmtId="0" fontId="5" fillId="0" borderId="2" xfId="0" applyFont="1" applyBorder="1" applyAlignment="1">
      <alignment vertical="top"/>
    </xf>
    <xf numFmtId="0" fontId="1" fillId="0" borderId="3" xfId="0" applyFont="1" applyBorder="1" applyAlignment="1">
      <alignment horizontal="left" vertical="top" wrapText="1"/>
    </xf>
    <xf numFmtId="0" fontId="5" fillId="0" borderId="3" xfId="0" applyFont="1" applyFill="1" applyBorder="1" applyAlignment="1">
      <alignment horizontal="left" vertical="top"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top"/>
    </xf>
    <xf numFmtId="14" fontId="5" fillId="0" borderId="1" xfId="0" applyNumberFormat="1" applyFont="1" applyFill="1" applyBorder="1" applyAlignment="1">
      <alignment horizontal="center" vertical="center"/>
    </xf>
    <xf numFmtId="14" fontId="5" fillId="0" borderId="5" xfId="0" applyNumberFormat="1" applyFont="1" applyFill="1" applyBorder="1" applyAlignment="1">
      <alignment horizontal="center" vertical="center"/>
    </xf>
    <xf numFmtId="14" fontId="5" fillId="0" borderId="2"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xf>
    <xf numFmtId="168" fontId="5" fillId="0" borderId="2" xfId="0" applyNumberFormat="1" applyFont="1" applyFill="1" applyBorder="1" applyAlignment="1">
      <alignment horizontal="right" vertical="center"/>
    </xf>
    <xf numFmtId="0" fontId="5" fillId="0" borderId="2" xfId="0" applyFont="1" applyFill="1" applyBorder="1" applyAlignment="1">
      <alignment horizontal="left" vertical="center"/>
    </xf>
    <xf numFmtId="0" fontId="5" fillId="0" borderId="5" xfId="0" applyFont="1" applyFill="1" applyBorder="1" applyAlignment="1">
      <alignment horizontal="left" vertical="center"/>
    </xf>
    <xf numFmtId="0" fontId="5" fillId="0" borderId="1" xfId="0" applyFont="1" applyFill="1" applyBorder="1" applyAlignment="1">
      <alignment horizontal="left" vertical="top"/>
    </xf>
    <xf numFmtId="0" fontId="5" fillId="0" borderId="2" xfId="0" applyFont="1" applyFill="1" applyBorder="1" applyAlignment="1">
      <alignment horizontal="left" vertical="top"/>
    </xf>
    <xf numFmtId="0" fontId="12" fillId="0" borderId="3" xfId="0" applyFont="1" applyFill="1" applyBorder="1" applyAlignment="1">
      <alignment horizontal="left" vertical="top"/>
    </xf>
    <xf numFmtId="0" fontId="5" fillId="0" borderId="3" xfId="0" applyFont="1" applyFill="1" applyBorder="1" applyAlignment="1">
      <alignment horizontal="center" vertical="center"/>
    </xf>
    <xf numFmtId="14" fontId="5" fillId="0" borderId="3" xfId="0" applyNumberFormat="1" applyFont="1" applyFill="1" applyBorder="1" applyAlignment="1">
      <alignment horizontal="center" vertical="center"/>
    </xf>
    <xf numFmtId="0" fontId="0" fillId="0" borderId="3" xfId="0" applyFill="1" applyBorder="1" applyAlignment="1">
      <alignment horizontal="center" vertical="top" wrapText="1"/>
    </xf>
    <xf numFmtId="0" fontId="0" fillId="0" borderId="1" xfId="0" applyFill="1" applyBorder="1">
      <alignment vertical="top"/>
    </xf>
    <xf numFmtId="0" fontId="0" fillId="0" borderId="2" xfId="0" applyFill="1" applyBorder="1">
      <alignment vertical="top"/>
    </xf>
    <xf numFmtId="0" fontId="5" fillId="0" borderId="3" xfId="0" applyFont="1" applyFill="1" applyBorder="1" applyAlignment="1" applyProtection="1">
      <alignment horizontal="center" vertical="center"/>
      <protection locked="0"/>
    </xf>
    <xf numFmtId="0" fontId="5" fillId="0" borderId="3" xfId="0" applyFont="1" applyFill="1" applyBorder="1" applyAlignment="1" applyProtection="1">
      <alignment horizontal="left" vertical="top"/>
      <protection locked="0"/>
    </xf>
    <xf numFmtId="0" fontId="5" fillId="0" borderId="3" xfId="0" applyFont="1" applyFill="1" applyBorder="1" applyAlignment="1" applyProtection="1">
      <alignment vertical="center"/>
      <protection locked="0"/>
    </xf>
    <xf numFmtId="14" fontId="5" fillId="0" borderId="3" xfId="0" applyNumberFormat="1" applyFont="1" applyFill="1" applyBorder="1" applyAlignment="1" applyProtection="1">
      <alignment horizontal="center" vertical="center"/>
      <protection locked="0"/>
    </xf>
    <xf numFmtId="168" fontId="5" fillId="0" borderId="3" xfId="0" applyNumberFormat="1" applyFont="1" applyFill="1" applyBorder="1" applyAlignment="1" applyProtection="1">
      <alignment horizontal="right" vertical="center"/>
      <protection locked="0"/>
    </xf>
    <xf numFmtId="168" fontId="5" fillId="0" borderId="3" xfId="0" applyNumberFormat="1" applyFont="1" applyFill="1" applyBorder="1" applyAlignment="1">
      <alignment horizontal="right" vertical="center"/>
    </xf>
    <xf numFmtId="0" fontId="5" fillId="0" borderId="3" xfId="0" applyNumberFormat="1" applyFont="1" applyFill="1" applyBorder="1" applyAlignment="1">
      <alignment horizontal="right" vertical="center"/>
    </xf>
    <xf numFmtId="0" fontId="5" fillId="0" borderId="0" xfId="0" applyFont="1" applyFill="1" applyAlignment="1">
      <alignment vertical="top"/>
    </xf>
    <xf numFmtId="0" fontId="5" fillId="0" borderId="3" xfId="0" applyFont="1" applyFill="1" applyBorder="1" applyAlignment="1">
      <alignment horizontal="right" vertical="center"/>
    </xf>
    <xf numFmtId="0" fontId="5" fillId="0" borderId="1"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14" fontId="5" fillId="0" borderId="5" xfId="0" applyNumberFormat="1"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168" fontId="5" fillId="3" borderId="3" xfId="0" applyNumberFormat="1" applyFont="1" applyFill="1" applyBorder="1" applyAlignment="1" applyProtection="1">
      <alignment horizontal="right" vertical="center"/>
      <protection locked="0"/>
    </xf>
    <xf numFmtId="168" fontId="5" fillId="3" borderId="3" xfId="0" applyNumberFormat="1" applyFont="1" applyFill="1" applyBorder="1" applyAlignment="1">
      <alignment horizontal="right" vertical="center"/>
    </xf>
    <xf numFmtId="14" fontId="5" fillId="3" borderId="3" xfId="0" applyNumberFormat="1" applyFont="1" applyFill="1" applyBorder="1" applyAlignment="1">
      <alignment horizontal="right" vertical="center"/>
    </xf>
    <xf numFmtId="0" fontId="5" fillId="3" borderId="3" xfId="0" applyNumberFormat="1" applyFont="1" applyFill="1" applyBorder="1" applyAlignment="1">
      <alignment horizontal="right" vertical="center"/>
    </xf>
    <xf numFmtId="0" fontId="5" fillId="0" borderId="2" xfId="0" applyFont="1" applyFill="1" applyBorder="1" applyAlignment="1" applyProtection="1">
      <alignment horizontal="center" vertical="center"/>
      <protection locked="0"/>
    </xf>
    <xf numFmtId="168" fontId="4" fillId="0" borderId="3" xfId="0" applyNumberFormat="1" applyFont="1" applyFill="1" applyBorder="1" applyAlignment="1">
      <alignment horizontal="right" vertical="center"/>
    </xf>
    <xf numFmtId="14" fontId="6" fillId="0" borderId="3" xfId="0" applyNumberFormat="1" applyFont="1" applyFill="1" applyBorder="1" applyAlignment="1">
      <alignment horizontal="right" vertical="center"/>
    </xf>
    <xf numFmtId="0" fontId="6" fillId="0" borderId="3" xfId="0" applyFont="1" applyFill="1" applyBorder="1" applyAlignment="1">
      <alignment horizontal="right" vertical="center"/>
    </xf>
    <xf numFmtId="0" fontId="5" fillId="0" borderId="2" xfId="0" applyFont="1" applyFill="1" applyBorder="1" applyAlignment="1" applyProtection="1">
      <alignment vertical="center"/>
      <protection locked="0"/>
    </xf>
    <xf numFmtId="0" fontId="5" fillId="0" borderId="0" xfId="0" applyFont="1" applyFill="1" applyAlignment="1">
      <alignment horizontal="center" vertical="top"/>
    </xf>
    <xf numFmtId="0" fontId="5" fillId="0" borderId="4" xfId="0" applyFont="1" applyFill="1" applyBorder="1" applyAlignment="1">
      <alignment vertical="top"/>
    </xf>
    <xf numFmtId="0" fontId="5" fillId="0" borderId="0" xfId="0" applyFont="1" applyFill="1" applyBorder="1" applyAlignment="1">
      <alignment vertical="top"/>
    </xf>
    <xf numFmtId="0" fontId="5" fillId="0" borderId="7" xfId="0" applyFont="1" applyFill="1" applyBorder="1" applyAlignment="1">
      <alignment vertical="top"/>
    </xf>
    <xf numFmtId="0" fontId="5" fillId="0" borderId="1" xfId="0" applyFont="1" applyFill="1" applyBorder="1" applyAlignment="1" applyProtection="1">
      <alignment vertical="center"/>
      <protection locked="0"/>
    </xf>
    <xf numFmtId="0" fontId="5" fillId="0" borderId="1" xfId="0" applyFont="1" applyFill="1" applyBorder="1" applyAlignment="1">
      <alignment vertical="top"/>
    </xf>
    <xf numFmtId="14" fontId="5" fillId="0" borderId="2" xfId="0" applyNumberFormat="1" applyFont="1" applyFill="1" applyBorder="1" applyAlignment="1">
      <alignment horizontal="right" vertical="center"/>
    </xf>
    <xf numFmtId="0" fontId="5" fillId="0" borderId="2" xfId="0" applyFont="1" applyFill="1" applyBorder="1" applyAlignment="1">
      <alignment horizontal="right" vertical="center"/>
    </xf>
    <xf numFmtId="0" fontId="5" fillId="0" borderId="2" xfId="0" applyFont="1" applyFill="1" applyBorder="1" applyAlignment="1">
      <alignment vertical="top"/>
    </xf>
    <xf numFmtId="0" fontId="5" fillId="0" borderId="3" xfId="0" applyFont="1" applyFill="1" applyBorder="1" applyAlignment="1">
      <alignment horizontal="left" vertical="center"/>
    </xf>
    <xf numFmtId="17" fontId="5" fillId="0" borderId="3" xfId="0" applyNumberFormat="1" applyFont="1" applyFill="1" applyBorder="1" applyAlignment="1">
      <alignment horizontal="center" vertical="center"/>
    </xf>
    <xf numFmtId="0" fontId="5" fillId="0" borderId="3" xfId="0" applyFont="1" applyFill="1" applyBorder="1" applyAlignment="1">
      <alignment vertical="center"/>
    </xf>
    <xf numFmtId="0" fontId="0" fillId="0" borderId="3" xfId="0" applyFill="1" applyBorder="1" applyAlignment="1">
      <alignment horizontal="left" vertical="top"/>
    </xf>
    <xf numFmtId="0" fontId="6" fillId="0" borderId="3" xfId="0" applyFont="1" applyFill="1" applyBorder="1" applyAlignment="1">
      <alignment horizontal="center" vertical="center"/>
    </xf>
    <xf numFmtId="14" fontId="6" fillId="0" borderId="3" xfId="0" applyNumberFormat="1" applyFont="1" applyFill="1" applyBorder="1" applyAlignment="1">
      <alignment horizontal="center" vertical="center"/>
    </xf>
    <xf numFmtId="168" fontId="6" fillId="0" borderId="3" xfId="0" applyNumberFormat="1" applyFont="1" applyFill="1" applyBorder="1" applyAlignment="1">
      <alignment horizontal="right" vertical="center"/>
    </xf>
    <xf numFmtId="0" fontId="6" fillId="0" borderId="0" xfId="0" applyFont="1" applyFill="1" applyAlignment="1">
      <alignment vertical="top"/>
    </xf>
    <xf numFmtId="168" fontId="5" fillId="0" borderId="0" xfId="0" applyNumberFormat="1" applyFont="1" applyFill="1" applyBorder="1" applyAlignment="1">
      <alignment horizontal="right" vertical="center"/>
    </xf>
    <xf numFmtId="168" fontId="5" fillId="0" borderId="0" xfId="0" applyNumberFormat="1" applyFont="1" applyFill="1" applyAlignment="1">
      <alignment vertical="center"/>
    </xf>
    <xf numFmtId="168" fontId="5" fillId="0" borderId="3" xfId="0" applyNumberFormat="1" applyFont="1" applyFill="1" applyBorder="1" applyAlignment="1">
      <alignment vertical="center"/>
    </xf>
    <xf numFmtId="17" fontId="5" fillId="0" borderId="2"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xf>
    <xf numFmtId="0" fontId="5" fillId="3" borderId="1" xfId="0" applyFont="1" applyFill="1" applyBorder="1" applyAlignment="1" applyProtection="1">
      <alignment vertical="center"/>
      <protection locked="0"/>
    </xf>
    <xf numFmtId="14" fontId="5" fillId="3" borderId="2" xfId="0" applyNumberFormat="1" applyFont="1" applyFill="1" applyBorder="1" applyAlignment="1">
      <alignment horizontal="center" vertical="center"/>
    </xf>
    <xf numFmtId="0" fontId="5" fillId="3" borderId="3" xfId="0" applyFont="1" applyFill="1" applyBorder="1" applyAlignment="1">
      <alignment horizontal="center" vertical="center"/>
    </xf>
    <xf numFmtId="0" fontId="5" fillId="3" borderId="3" xfId="0" applyFont="1" applyFill="1" applyBorder="1" applyAlignment="1">
      <alignment horizontal="right" vertical="center"/>
    </xf>
    <xf numFmtId="0" fontId="5" fillId="3" borderId="0" xfId="0" applyFont="1" applyFill="1" applyAlignment="1">
      <alignment vertical="top"/>
    </xf>
    <xf numFmtId="168" fontId="5" fillId="0" borderId="1" xfId="0" applyNumberFormat="1" applyFont="1" applyFill="1" applyBorder="1" applyAlignment="1">
      <alignment vertical="center"/>
    </xf>
    <xf numFmtId="168" fontId="5" fillId="0" borderId="2" xfId="0" applyNumberFormat="1" applyFont="1" applyFill="1" applyBorder="1" applyAlignment="1">
      <alignment vertical="center"/>
    </xf>
    <xf numFmtId="168" fontId="5" fillId="0" borderId="4" xfId="0" applyNumberFormat="1" applyFont="1" applyFill="1" applyBorder="1" applyAlignment="1">
      <alignment horizontal="right" vertical="center"/>
    </xf>
    <xf numFmtId="164" fontId="5" fillId="0" borderId="3" xfId="0" applyNumberFormat="1" applyFont="1" applyFill="1" applyBorder="1" applyAlignment="1">
      <alignment horizontal="right" vertical="center"/>
    </xf>
    <xf numFmtId="168" fontId="5" fillId="0" borderId="0" xfId="0" applyNumberFormat="1" applyFont="1" applyFill="1" applyAlignment="1">
      <alignment vertical="top"/>
    </xf>
    <xf numFmtId="4" fontId="5" fillId="0" borderId="3" xfId="0" applyNumberFormat="1" applyFont="1" applyFill="1" applyBorder="1" applyAlignment="1">
      <alignment horizontal="right" vertical="center"/>
    </xf>
    <xf numFmtId="168" fontId="5" fillId="0" borderId="3" xfId="1" applyNumberFormat="1" applyFont="1" applyFill="1" applyBorder="1" applyAlignment="1">
      <alignment horizontal="right" vertical="center"/>
    </xf>
    <xf numFmtId="0" fontId="5" fillId="0" borderId="3" xfId="1" applyNumberFormat="1" applyFont="1" applyFill="1" applyBorder="1" applyAlignment="1">
      <alignment horizontal="right" vertical="center"/>
    </xf>
    <xf numFmtId="0" fontId="5" fillId="0" borderId="3" xfId="0" applyFont="1" applyFill="1" applyBorder="1" applyAlignment="1">
      <alignment horizontal="right" vertical="top"/>
    </xf>
    <xf numFmtId="0" fontId="5" fillId="0" borderId="3" xfId="0" applyFont="1" applyFill="1" applyBorder="1" applyAlignment="1">
      <alignment horizontal="left" vertical="top"/>
    </xf>
    <xf numFmtId="0" fontId="5" fillId="0" borderId="3" xfId="0" applyFont="1" applyFill="1" applyBorder="1" applyAlignment="1">
      <alignment horizontal="center" vertical="top"/>
    </xf>
    <xf numFmtId="0" fontId="5" fillId="0" borderId="2" xfId="0" applyFont="1" applyFill="1" applyBorder="1" applyAlignment="1">
      <alignment horizontal="center" vertical="center"/>
    </xf>
    <xf numFmtId="17" fontId="5" fillId="0" borderId="2" xfId="0" applyNumberFormat="1" applyFont="1" applyFill="1" applyBorder="1" applyAlignment="1">
      <alignment horizontal="center" vertical="center"/>
    </xf>
    <xf numFmtId="14" fontId="5" fillId="0" borderId="2" xfId="0" applyNumberFormat="1" applyFont="1" applyFill="1" applyBorder="1" applyAlignment="1">
      <alignment horizontal="center"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top"/>
    </xf>
    <xf numFmtId="0" fontId="5" fillId="0" borderId="3" xfId="0" applyFont="1" applyFill="1" applyBorder="1" applyAlignment="1">
      <alignment horizontal="center" vertical="center"/>
    </xf>
    <xf numFmtId="0" fontId="5" fillId="0" borderId="3" xfId="0" applyFont="1" applyFill="1" applyBorder="1" applyAlignment="1">
      <alignment horizontal="center" vertical="top"/>
    </xf>
    <xf numFmtId="14" fontId="5" fillId="0" borderId="3" xfId="0" applyNumberFormat="1" applyFont="1" applyFill="1" applyBorder="1" applyAlignment="1">
      <alignment horizontal="center" vertical="center" wrapText="1"/>
    </xf>
    <xf numFmtId="14" fontId="5" fillId="0" borderId="3" xfId="0" applyNumberFormat="1" applyFont="1" applyFill="1" applyBorder="1" applyAlignment="1">
      <alignment horizontal="right" vertical="top" wrapText="1"/>
    </xf>
    <xf numFmtId="0" fontId="5" fillId="6" borderId="3" xfId="0" applyFont="1" applyFill="1" applyBorder="1" applyAlignment="1">
      <alignment horizontal="center" vertical="center"/>
    </xf>
    <xf numFmtId="168" fontId="5" fillId="6" borderId="3" xfId="0" applyNumberFormat="1" applyFont="1" applyFill="1" applyBorder="1" applyAlignment="1">
      <alignment horizontal="right" vertical="center"/>
    </xf>
    <xf numFmtId="0" fontId="5" fillId="6" borderId="3" xfId="0" applyFont="1" applyFill="1" applyBorder="1" applyAlignment="1">
      <alignment vertical="top"/>
    </xf>
    <xf numFmtId="0" fontId="5" fillId="6" borderId="0" xfId="0" applyFont="1" applyFill="1" applyAlignment="1">
      <alignment vertical="top"/>
    </xf>
    <xf numFmtId="0" fontId="12" fillId="6" borderId="3" xfId="0" applyFont="1" applyFill="1" applyBorder="1" applyAlignment="1">
      <alignment horizontal="left" vertical="center" wrapText="1"/>
    </xf>
    <xf numFmtId="0" fontId="12" fillId="6" borderId="3" xfId="0" applyFont="1" applyFill="1" applyBorder="1" applyAlignment="1">
      <alignment horizontal="left" vertical="top" wrapText="1"/>
    </xf>
    <xf numFmtId="0" fontId="12" fillId="6" borderId="3" xfId="0" applyFont="1" applyFill="1" applyBorder="1" applyAlignment="1" applyProtection="1">
      <alignment horizontal="center" vertical="center" wrapText="1"/>
      <protection locked="0"/>
    </xf>
    <xf numFmtId="0" fontId="12" fillId="6" borderId="3" xfId="0" applyFont="1" applyFill="1" applyBorder="1" applyAlignment="1">
      <alignment horizontal="center" vertical="center" wrapText="1"/>
    </xf>
    <xf numFmtId="14" fontId="12" fillId="6" borderId="3" xfId="0" applyNumberFormat="1" applyFont="1" applyFill="1" applyBorder="1" applyAlignment="1">
      <alignment horizontal="center" vertical="center" wrapText="1"/>
    </xf>
    <xf numFmtId="168" fontId="12" fillId="6" borderId="3" xfId="0" applyNumberFormat="1" applyFont="1" applyFill="1" applyBorder="1" applyAlignment="1">
      <alignment horizontal="center" vertical="center" wrapText="1"/>
    </xf>
    <xf numFmtId="168" fontId="12" fillId="6" borderId="3" xfId="0" applyNumberFormat="1" applyFont="1" applyFill="1" applyBorder="1" applyAlignment="1">
      <alignment vertical="top" wrapText="1"/>
    </xf>
    <xf numFmtId="168" fontId="12" fillId="6" borderId="3" xfId="0" applyNumberFormat="1" applyFont="1" applyFill="1" applyBorder="1" applyAlignment="1">
      <alignment horizontal="right" vertical="top" wrapText="1"/>
    </xf>
    <xf numFmtId="168" fontId="12" fillId="6" borderId="0" xfId="0" applyNumberFormat="1" applyFont="1" applyFill="1" applyAlignment="1">
      <alignment horizontal="right" vertical="top" wrapText="1"/>
    </xf>
    <xf numFmtId="14" fontId="12" fillId="6" borderId="0" xfId="0" applyNumberFormat="1" applyFont="1" applyFill="1" applyAlignment="1">
      <alignment horizontal="right" vertical="top" wrapText="1"/>
    </xf>
    <xf numFmtId="0" fontId="12" fillId="6" borderId="0" xfId="0" applyFont="1" applyFill="1" applyAlignment="1">
      <alignment horizontal="right" vertical="top" wrapText="1"/>
    </xf>
    <xf numFmtId="0" fontId="12" fillId="6" borderId="0" xfId="0" applyFont="1" applyFill="1" applyAlignment="1">
      <alignment vertical="top" wrapText="1"/>
    </xf>
    <xf numFmtId="0" fontId="5" fillId="0" borderId="2" xfId="0" applyFont="1" applyFill="1" applyBorder="1" applyAlignment="1">
      <alignment horizontal="center" vertical="center"/>
    </xf>
    <xf numFmtId="14" fontId="5" fillId="0" borderId="2" xfId="0" applyNumberFormat="1" applyFont="1" applyFill="1" applyBorder="1" applyAlignment="1">
      <alignment horizontal="center" vertical="center"/>
    </xf>
    <xf numFmtId="17" fontId="5" fillId="0" borderId="2"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5" fillId="6" borderId="3" xfId="0" applyFont="1" applyFill="1" applyBorder="1" applyAlignment="1">
      <alignment vertical="center"/>
    </xf>
    <xf numFmtId="17"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14" fontId="5" fillId="0" borderId="2" xfId="0" applyNumberFormat="1" applyFont="1" applyFill="1" applyBorder="1" applyAlignment="1">
      <alignment horizontal="center" vertical="center"/>
    </xf>
    <xf numFmtId="0" fontId="5" fillId="0" borderId="2" xfId="0" applyFont="1" applyFill="1" applyBorder="1" applyAlignment="1">
      <alignment horizontal="left"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top"/>
    </xf>
    <xf numFmtId="0" fontId="12" fillId="7" borderId="3" xfId="0" applyFont="1" applyFill="1" applyBorder="1">
      <alignment vertical="top"/>
    </xf>
    <xf numFmtId="0" fontId="12" fillId="7" borderId="3" xfId="0" applyFont="1" applyFill="1" applyBorder="1" applyAlignment="1">
      <alignment horizontal="center" vertical="center"/>
    </xf>
    <xf numFmtId="14" fontId="12" fillId="7" borderId="3" xfId="0" applyNumberFormat="1" applyFont="1" applyFill="1" applyBorder="1" applyAlignment="1">
      <alignment horizontal="center" vertical="center"/>
    </xf>
    <xf numFmtId="168" fontId="12" fillId="7" borderId="3" xfId="0" applyNumberFormat="1" applyFont="1" applyFill="1" applyBorder="1" applyAlignment="1">
      <alignment horizontal="center" vertical="center" wrapText="1"/>
    </xf>
    <xf numFmtId="168" fontId="12" fillId="7" borderId="3" xfId="0" applyNumberFormat="1" applyFont="1" applyFill="1" applyBorder="1" applyAlignment="1">
      <alignment horizontal="center" vertical="center"/>
    </xf>
    <xf numFmtId="0" fontId="5" fillId="7" borderId="0" xfId="0" applyFont="1" applyFill="1">
      <alignment vertical="top"/>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14" fontId="5" fillId="0" borderId="2" xfId="0" applyNumberFormat="1" applyFont="1" applyFill="1" applyBorder="1" applyAlignment="1">
      <alignment horizontal="center" vertical="center"/>
    </xf>
    <xf numFmtId="17" fontId="5" fillId="0" borderId="2" xfId="0" applyNumberFormat="1" applyFont="1" applyFill="1" applyBorder="1" applyAlignment="1">
      <alignment horizontal="center" vertical="center"/>
    </xf>
    <xf numFmtId="0" fontId="5" fillId="0" borderId="2" xfId="0" applyFont="1" applyFill="1" applyBorder="1" applyAlignment="1">
      <alignment horizontal="left" vertical="center"/>
    </xf>
    <xf numFmtId="0" fontId="5" fillId="0" borderId="5" xfId="0" applyFont="1" applyFill="1" applyBorder="1" applyAlignment="1">
      <alignment horizontal="center" vertical="center"/>
    </xf>
    <xf numFmtId="14" fontId="5" fillId="0" borderId="5" xfId="0" applyNumberFormat="1" applyFont="1" applyFill="1" applyBorder="1" applyAlignment="1">
      <alignment horizontal="center" vertical="center"/>
    </xf>
    <xf numFmtId="0" fontId="5" fillId="0" borderId="5" xfId="0" applyFont="1" applyFill="1" applyBorder="1" applyAlignment="1">
      <alignment horizontal="left" vertical="center"/>
    </xf>
    <xf numFmtId="0" fontId="5" fillId="0" borderId="3" xfId="0" applyFont="1" applyFill="1" applyBorder="1" applyAlignment="1">
      <alignment horizontal="center" vertical="center"/>
    </xf>
    <xf numFmtId="17" fontId="5" fillId="0" borderId="5" xfId="0" applyNumberFormat="1" applyFont="1" applyFill="1" applyBorder="1" applyAlignment="1">
      <alignment horizontal="center" vertical="center"/>
    </xf>
    <xf numFmtId="0" fontId="5" fillId="0" borderId="2" xfId="0" applyFont="1" applyFill="1" applyBorder="1" applyAlignment="1">
      <alignment horizontal="left" vertical="center" wrapText="1"/>
    </xf>
    <xf numFmtId="17"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14" fontId="5" fillId="0" borderId="2" xfId="0" applyNumberFormat="1" applyFont="1" applyFill="1" applyBorder="1" applyAlignment="1">
      <alignment horizontal="center" vertical="center"/>
    </xf>
    <xf numFmtId="0" fontId="5" fillId="0" borderId="2" xfId="0" applyFont="1" applyFill="1" applyBorder="1" applyAlignment="1">
      <alignment horizontal="left" vertical="center"/>
    </xf>
    <xf numFmtId="0" fontId="5" fillId="0" borderId="3" xfId="0" applyFont="1" applyFill="1" applyBorder="1" applyAlignment="1">
      <alignment horizontal="center" vertical="center"/>
    </xf>
    <xf numFmtId="17" fontId="5" fillId="0" borderId="3" xfId="0" applyNumberFormat="1" applyFont="1" applyFill="1" applyBorder="1" applyAlignment="1">
      <alignment horizontal="center" vertical="center" wrapText="1"/>
    </xf>
    <xf numFmtId="17" fontId="5" fillId="6" borderId="2" xfId="0" applyNumberFormat="1" applyFont="1" applyFill="1" applyBorder="1" applyAlignment="1">
      <alignment horizontal="center" vertical="center"/>
    </xf>
    <xf numFmtId="0" fontId="5" fillId="6" borderId="2" xfId="0" applyFont="1" applyFill="1" applyBorder="1" applyAlignment="1">
      <alignment horizontal="left" vertical="center"/>
    </xf>
    <xf numFmtId="0" fontId="5" fillId="6" borderId="1" xfId="0" applyFont="1" applyFill="1" applyBorder="1" applyAlignment="1" applyProtection="1">
      <alignment vertical="center"/>
      <protection locked="0"/>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14" fontId="5" fillId="6" borderId="3" xfId="0" applyNumberFormat="1" applyFont="1" applyFill="1" applyBorder="1" applyAlignment="1">
      <alignment horizontal="right" vertical="center"/>
    </xf>
    <xf numFmtId="0" fontId="5" fillId="6" borderId="3" xfId="0" applyFont="1" applyFill="1" applyBorder="1" applyAlignment="1">
      <alignment horizontal="right" vertical="center"/>
    </xf>
    <xf numFmtId="14" fontId="5" fillId="6" borderId="0" xfId="0" applyNumberFormat="1" applyFont="1" applyFill="1" applyAlignment="1">
      <alignment vertical="top"/>
    </xf>
    <xf numFmtId="14" fontId="5" fillId="6" borderId="3" xfId="0" applyNumberFormat="1" applyFont="1" applyFill="1" applyBorder="1" applyAlignment="1">
      <alignment horizontal="center" vertical="center"/>
    </xf>
    <xf numFmtId="168" fontId="5" fillId="6" borderId="3" xfId="0" applyNumberFormat="1" applyFont="1" applyFill="1" applyBorder="1" applyAlignment="1">
      <alignment vertical="top"/>
    </xf>
    <xf numFmtId="168" fontId="5" fillId="6" borderId="3" xfId="0" applyNumberFormat="1" applyFont="1" applyFill="1" applyBorder="1" applyAlignment="1">
      <alignment horizontal="right" vertical="top"/>
    </xf>
    <xf numFmtId="14" fontId="5" fillId="6" borderId="3" xfId="0" applyNumberFormat="1" applyFont="1" applyFill="1" applyBorder="1" applyAlignment="1">
      <alignment horizontal="right" vertical="top"/>
    </xf>
    <xf numFmtId="0" fontId="5" fillId="6" borderId="3" xfId="0" applyFont="1" applyFill="1" applyBorder="1" applyAlignment="1">
      <alignment horizontal="right" vertical="top"/>
    </xf>
    <xf numFmtId="17" fontId="5" fillId="6" borderId="2" xfId="0" applyNumberFormat="1" applyFont="1" applyFill="1" applyBorder="1" applyAlignment="1">
      <alignment horizontal="center" vertical="center"/>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8" borderId="3" xfId="0" applyFont="1" applyFill="1" applyBorder="1" applyAlignment="1">
      <alignment horizontal="center" vertical="center"/>
    </xf>
    <xf numFmtId="0" fontId="5" fillId="8" borderId="3" xfId="0" applyFont="1" applyFill="1" applyBorder="1" applyAlignment="1">
      <alignment vertical="top"/>
    </xf>
    <xf numFmtId="0" fontId="5" fillId="8" borderId="3" xfId="0" applyFont="1" applyFill="1" applyBorder="1" applyAlignment="1">
      <alignment vertical="center"/>
    </xf>
    <xf numFmtId="14" fontId="5" fillId="8" borderId="3" xfId="0" applyNumberFormat="1" applyFont="1" applyFill="1" applyBorder="1" applyAlignment="1">
      <alignment horizontal="center" vertical="center"/>
    </xf>
    <xf numFmtId="168" fontId="5" fillId="8" borderId="3" xfId="0" applyNumberFormat="1" applyFont="1" applyFill="1" applyBorder="1" applyAlignment="1">
      <alignment horizontal="right" vertical="center"/>
    </xf>
    <xf numFmtId="0" fontId="5" fillId="8" borderId="3" xfId="0" applyFont="1" applyFill="1" applyBorder="1" applyAlignment="1">
      <alignment horizontal="right" vertical="center"/>
    </xf>
    <xf numFmtId="14" fontId="5" fillId="8" borderId="3" xfId="0" applyNumberFormat="1" applyFont="1" applyFill="1" applyBorder="1" applyAlignment="1">
      <alignment horizontal="right" vertical="center"/>
    </xf>
    <xf numFmtId="0" fontId="5" fillId="8" borderId="0" xfId="0" applyFont="1" applyFill="1" applyAlignment="1">
      <alignment vertical="top"/>
    </xf>
    <xf numFmtId="0" fontId="5" fillId="6" borderId="3" xfId="0" applyFont="1" applyFill="1" applyBorder="1" applyAlignment="1">
      <alignment horizontal="center" vertical="center" wrapText="1"/>
    </xf>
    <xf numFmtId="0" fontId="5" fillId="6" borderId="3" xfId="0" applyFont="1" applyFill="1" applyBorder="1" applyAlignment="1">
      <alignment vertical="top" wrapText="1"/>
    </xf>
    <xf numFmtId="14" fontId="5" fillId="6" borderId="3" xfId="0" applyNumberFormat="1" applyFont="1" applyFill="1" applyBorder="1" applyAlignment="1">
      <alignment horizontal="center" vertical="center" wrapText="1"/>
    </xf>
    <xf numFmtId="168" fontId="5" fillId="6" borderId="3" xfId="0" applyNumberFormat="1" applyFont="1" applyFill="1" applyBorder="1" applyAlignment="1">
      <alignment vertical="top" wrapText="1"/>
    </xf>
    <xf numFmtId="168" fontId="5" fillId="6" borderId="3" xfId="0" applyNumberFormat="1" applyFont="1" applyFill="1" applyBorder="1" applyAlignment="1">
      <alignment horizontal="right" vertical="top" wrapText="1"/>
    </xf>
    <xf numFmtId="0" fontId="5" fillId="6" borderId="3" xfId="0" applyFont="1" applyFill="1" applyBorder="1" applyAlignment="1">
      <alignment horizontal="right" vertical="top" wrapText="1"/>
    </xf>
    <xf numFmtId="0" fontId="5" fillId="6" borderId="0" xfId="0" applyFont="1" applyFill="1" applyAlignment="1">
      <alignment vertical="top" wrapText="1"/>
    </xf>
    <xf numFmtId="14" fontId="5" fillId="6" borderId="3" xfId="0" applyNumberFormat="1" applyFont="1" applyFill="1" applyBorder="1" applyAlignment="1">
      <alignment horizontal="right" vertical="top" wrapText="1"/>
    </xf>
    <xf numFmtId="17" fontId="5" fillId="6" borderId="2" xfId="0" applyNumberFormat="1" applyFont="1" applyFill="1" applyBorder="1" applyAlignment="1">
      <alignment horizontal="center" vertical="center"/>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0" borderId="3" xfId="0" applyFont="1" applyFill="1" applyBorder="1" applyAlignment="1">
      <alignment horizontal="center" vertical="center"/>
    </xf>
    <xf numFmtId="14" fontId="5" fillId="0" borderId="1" xfId="0" applyNumberFormat="1" applyFont="1" applyFill="1" applyBorder="1" applyAlignment="1">
      <alignment horizontal="center" vertical="top"/>
    </xf>
    <xf numFmtId="0" fontId="5" fillId="0" borderId="3" xfId="0" applyFont="1" applyFill="1" applyBorder="1" applyAlignment="1">
      <alignment horizontal="center" vertical="top"/>
    </xf>
    <xf numFmtId="0" fontId="5" fillId="0" borderId="3" xfId="0" applyFont="1" applyFill="1" applyBorder="1" applyAlignment="1">
      <alignment horizontal="center" vertical="center"/>
    </xf>
    <xf numFmtId="17" fontId="5" fillId="6" borderId="2" xfId="0" applyNumberFormat="1" applyFont="1" applyFill="1" applyBorder="1" applyAlignment="1">
      <alignment horizontal="center" vertical="center"/>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17" fontId="5" fillId="9" borderId="2" xfId="0" applyNumberFormat="1" applyFont="1" applyFill="1" applyBorder="1" applyAlignment="1">
      <alignment horizontal="center" vertical="center"/>
    </xf>
    <xf numFmtId="0" fontId="5" fillId="9" borderId="2" xfId="0" applyFont="1" applyFill="1" applyBorder="1" applyAlignment="1">
      <alignment horizontal="left" vertical="center"/>
    </xf>
    <xf numFmtId="0" fontId="5" fillId="9" borderId="1" xfId="0" applyFont="1" applyFill="1" applyBorder="1" applyAlignment="1" applyProtection="1">
      <alignment vertical="center"/>
      <protection locked="0"/>
    </xf>
    <xf numFmtId="0" fontId="5" fillId="9" borderId="2" xfId="0" applyFont="1" applyFill="1" applyBorder="1" applyAlignment="1">
      <alignment horizontal="center" vertical="center"/>
    </xf>
    <xf numFmtId="14" fontId="5" fillId="9" borderId="2" xfId="0" applyNumberFormat="1" applyFont="1" applyFill="1" applyBorder="1" applyAlignment="1">
      <alignment horizontal="center" vertical="center"/>
    </xf>
    <xf numFmtId="0" fontId="5" fillId="9" borderId="3" xfId="0" applyFont="1" applyFill="1" applyBorder="1" applyAlignment="1">
      <alignment horizontal="center" vertical="center"/>
    </xf>
    <xf numFmtId="168" fontId="5" fillId="9" borderId="3" xfId="0" applyNumberFormat="1" applyFont="1" applyFill="1" applyBorder="1" applyAlignment="1">
      <alignment horizontal="right" vertical="center"/>
    </xf>
    <xf numFmtId="14" fontId="5" fillId="9" borderId="3" xfId="0" applyNumberFormat="1" applyFont="1" applyFill="1" applyBorder="1" applyAlignment="1">
      <alignment horizontal="right" vertical="center"/>
    </xf>
    <xf numFmtId="0" fontId="5" fillId="9" borderId="3" xfId="0" applyFont="1" applyFill="1" applyBorder="1" applyAlignment="1">
      <alignment horizontal="right" vertical="center"/>
    </xf>
    <xf numFmtId="0" fontId="5" fillId="9" borderId="3" xfId="0" applyFont="1" applyFill="1" applyBorder="1" applyAlignment="1">
      <alignment vertical="top"/>
    </xf>
    <xf numFmtId="0" fontId="5" fillId="9" borderId="0" xfId="0" applyFont="1" applyFill="1" applyAlignment="1">
      <alignment vertical="top"/>
    </xf>
    <xf numFmtId="17" fontId="5" fillId="7" borderId="2" xfId="0" applyNumberFormat="1" applyFont="1" applyFill="1" applyBorder="1" applyAlignment="1">
      <alignment horizontal="center" vertical="center"/>
    </xf>
    <xf numFmtId="0" fontId="5" fillId="7" borderId="2" xfId="0" applyFont="1" applyFill="1" applyBorder="1" applyAlignment="1">
      <alignment horizontal="left" vertical="center"/>
    </xf>
    <xf numFmtId="0" fontId="5" fillId="7" borderId="1" xfId="0" applyFont="1" applyFill="1" applyBorder="1" applyAlignment="1" applyProtection="1">
      <alignment vertical="center"/>
      <protection locked="0"/>
    </xf>
    <xf numFmtId="0" fontId="5" fillId="7" borderId="2" xfId="0" applyFont="1" applyFill="1" applyBorder="1" applyAlignment="1">
      <alignment horizontal="center" vertical="center"/>
    </xf>
    <xf numFmtId="0" fontId="5" fillId="7" borderId="3" xfId="0" applyFont="1" applyFill="1" applyBorder="1" applyAlignment="1">
      <alignment horizontal="center" vertical="center"/>
    </xf>
    <xf numFmtId="14" fontId="5" fillId="7" borderId="2" xfId="0" applyNumberFormat="1" applyFont="1" applyFill="1" applyBorder="1" applyAlignment="1">
      <alignment horizontal="center" vertical="center"/>
    </xf>
    <xf numFmtId="168" fontId="5" fillId="7" borderId="3" xfId="0" applyNumberFormat="1" applyFont="1" applyFill="1" applyBorder="1" applyAlignment="1">
      <alignment horizontal="right" vertical="center"/>
    </xf>
    <xf numFmtId="0" fontId="5" fillId="7" borderId="3" xfId="0" applyFont="1" applyFill="1" applyBorder="1" applyAlignment="1">
      <alignment vertical="top"/>
    </xf>
    <xf numFmtId="0" fontId="5" fillId="7" borderId="0" xfId="0" applyFont="1" applyFill="1" applyAlignment="1">
      <alignment vertical="top"/>
    </xf>
    <xf numFmtId="168" fontId="5" fillId="7" borderId="3" xfId="0" applyNumberFormat="1" applyFont="1" applyFill="1" applyBorder="1" applyAlignment="1">
      <alignment vertical="top"/>
    </xf>
    <xf numFmtId="168" fontId="5" fillId="7" borderId="3" xfId="0" applyNumberFormat="1" applyFont="1" applyFill="1" applyBorder="1" applyAlignment="1">
      <alignment horizontal="right" vertical="top"/>
    </xf>
    <xf numFmtId="0" fontId="5" fillId="7" borderId="3" xfId="0" applyFont="1" applyFill="1" applyBorder="1" applyAlignment="1">
      <alignment horizontal="right" vertical="top"/>
    </xf>
    <xf numFmtId="168" fontId="5" fillId="8" borderId="3" xfId="0" applyNumberFormat="1" applyFont="1" applyFill="1" applyBorder="1" applyAlignment="1">
      <alignment vertical="top"/>
    </xf>
    <xf numFmtId="168" fontId="5" fillId="8" borderId="3" xfId="0" applyNumberFormat="1" applyFont="1" applyFill="1" applyBorder="1" applyAlignment="1">
      <alignment horizontal="right" vertical="top"/>
    </xf>
    <xf numFmtId="14" fontId="5" fillId="8" borderId="3" xfId="0" applyNumberFormat="1" applyFont="1" applyFill="1" applyBorder="1" applyAlignment="1">
      <alignment horizontal="right" vertical="top"/>
    </xf>
    <xf numFmtId="0" fontId="5" fillId="8" borderId="3" xfId="0" applyFont="1" applyFill="1" applyBorder="1" applyAlignment="1">
      <alignment horizontal="right" vertical="top"/>
    </xf>
    <xf numFmtId="0" fontId="5" fillId="9" borderId="3" xfId="0" applyFont="1" applyFill="1" applyBorder="1" applyAlignment="1">
      <alignment vertical="center"/>
    </xf>
    <xf numFmtId="14" fontId="5" fillId="9" borderId="3" xfId="0" applyNumberFormat="1" applyFont="1" applyFill="1" applyBorder="1" applyAlignment="1">
      <alignment horizontal="center" vertical="center"/>
    </xf>
    <xf numFmtId="168" fontId="5" fillId="9" borderId="3" xfId="0" applyNumberFormat="1" applyFont="1" applyFill="1" applyBorder="1" applyAlignment="1">
      <alignment vertical="top"/>
    </xf>
    <xf numFmtId="168" fontId="5" fillId="9" borderId="3" xfId="0" applyNumberFormat="1" applyFont="1" applyFill="1" applyBorder="1" applyAlignment="1">
      <alignment horizontal="right" vertical="top"/>
    </xf>
    <xf numFmtId="14" fontId="5" fillId="9" borderId="3" xfId="0" applyNumberFormat="1" applyFont="1" applyFill="1" applyBorder="1" applyAlignment="1">
      <alignment horizontal="right" vertical="top"/>
    </xf>
    <xf numFmtId="0" fontId="5" fillId="9" borderId="3" xfId="0" applyFont="1" applyFill="1" applyBorder="1" applyAlignment="1">
      <alignment horizontal="right" vertical="top"/>
    </xf>
    <xf numFmtId="0" fontId="0" fillId="9" borderId="0" xfId="0" applyFill="1" applyAlignment="1">
      <alignment vertical="top"/>
    </xf>
    <xf numFmtId="0" fontId="5" fillId="7" borderId="3" xfId="0" applyFont="1" applyFill="1" applyBorder="1" applyAlignment="1">
      <alignment horizontal="center" vertical="top"/>
    </xf>
    <xf numFmtId="0" fontId="5" fillId="6" borderId="11" xfId="0" applyFont="1" applyFill="1" applyBorder="1" applyAlignment="1">
      <alignment horizontal="center" vertical="center" wrapText="1"/>
    </xf>
    <xf numFmtId="0" fontId="5" fillId="6" borderId="3" xfId="0" applyFont="1" applyFill="1" applyBorder="1" applyAlignment="1">
      <alignment horizontal="center" vertical="top" wrapText="1"/>
    </xf>
    <xf numFmtId="14" fontId="5" fillId="6" borderId="2" xfId="0"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left" vertical="center" wrapText="1"/>
    </xf>
    <xf numFmtId="0" fontId="5" fillId="6" borderId="2" xfId="0" applyFont="1" applyFill="1" applyBorder="1" applyAlignment="1">
      <alignment horizontal="left" vertical="center"/>
    </xf>
    <xf numFmtId="0" fontId="5" fillId="6" borderId="1" xfId="0" applyFont="1" applyFill="1" applyBorder="1" applyAlignment="1">
      <alignment horizontal="left" vertical="top" wrapText="1"/>
    </xf>
    <xf numFmtId="0" fontId="5" fillId="6" borderId="1" xfId="0" applyFont="1" applyFill="1" applyBorder="1" applyAlignment="1">
      <alignment horizontal="center" vertical="top" wrapText="1"/>
    </xf>
    <xf numFmtId="14" fontId="5" fillId="6" borderId="1" xfId="0" applyNumberFormat="1" applyFont="1" applyFill="1" applyBorder="1" applyAlignment="1">
      <alignment horizontal="center" vertical="top"/>
    </xf>
    <xf numFmtId="14" fontId="5" fillId="6" borderId="3" xfId="0" applyNumberFormat="1" applyFont="1" applyFill="1" applyBorder="1" applyAlignment="1">
      <alignment horizontal="center" vertical="top"/>
    </xf>
    <xf numFmtId="0" fontId="5" fillId="6" borderId="3" xfId="0" applyFont="1" applyFill="1" applyBorder="1" applyAlignment="1">
      <alignment horizontal="center" vertical="top"/>
    </xf>
    <xf numFmtId="0" fontId="0" fillId="6" borderId="0" xfId="0" applyFill="1">
      <alignment vertical="top"/>
    </xf>
    <xf numFmtId="0" fontId="5" fillId="8" borderId="3" xfId="0" applyFont="1" applyFill="1" applyBorder="1" applyAlignment="1">
      <alignment horizontal="center" vertical="top"/>
    </xf>
    <xf numFmtId="0" fontId="5" fillId="8" borderId="3" xfId="0" applyFont="1" applyFill="1" applyBorder="1" applyAlignment="1">
      <alignment horizontal="left" vertical="top" wrapText="1"/>
    </xf>
    <xf numFmtId="0" fontId="5" fillId="8" borderId="3" xfId="0" applyFont="1" applyFill="1" applyBorder="1" applyAlignment="1">
      <alignment horizontal="center" vertical="top" wrapText="1"/>
    </xf>
    <xf numFmtId="14" fontId="5" fillId="8" borderId="3" xfId="0" applyNumberFormat="1" applyFont="1" applyFill="1" applyBorder="1" applyAlignment="1">
      <alignment horizontal="center" vertical="top"/>
    </xf>
    <xf numFmtId="0" fontId="5" fillId="8" borderId="3" xfId="0" applyFont="1" applyFill="1" applyBorder="1" applyAlignment="1">
      <alignment vertical="top" wrapText="1"/>
    </xf>
    <xf numFmtId="0" fontId="0" fillId="8" borderId="0" xfId="0" applyFill="1">
      <alignment vertical="top"/>
    </xf>
    <xf numFmtId="168" fontId="4" fillId="8" borderId="3" xfId="0" applyNumberFormat="1" applyFont="1" applyFill="1" applyBorder="1" applyAlignment="1">
      <alignment vertical="top"/>
    </xf>
    <xf numFmtId="0" fontId="0" fillId="8" borderId="0" xfId="0" applyFill="1" applyAlignment="1">
      <alignment vertical="top" wrapText="1"/>
    </xf>
    <xf numFmtId="0" fontId="5" fillId="7" borderId="3" xfId="0" applyFont="1" applyFill="1" applyBorder="1" applyAlignment="1">
      <alignment horizontal="left" vertical="top" wrapText="1"/>
    </xf>
    <xf numFmtId="0" fontId="5" fillId="7" borderId="3" xfId="0" applyFont="1" applyFill="1" applyBorder="1" applyAlignment="1">
      <alignment horizontal="center" vertical="top" wrapText="1"/>
    </xf>
    <xf numFmtId="14" fontId="5" fillId="7" borderId="3" xfId="0" applyNumberFormat="1" applyFont="1" applyFill="1" applyBorder="1" applyAlignment="1">
      <alignment horizontal="center" vertical="top"/>
    </xf>
    <xf numFmtId="0" fontId="5" fillId="7" borderId="3" xfId="0" applyFont="1" applyFill="1" applyBorder="1" applyAlignment="1">
      <alignment vertical="top" wrapText="1"/>
    </xf>
    <xf numFmtId="0" fontId="0" fillId="7" borderId="0" xfId="0" applyFill="1">
      <alignment vertical="top"/>
    </xf>
    <xf numFmtId="0" fontId="5" fillId="6" borderId="3" xfId="0" applyFont="1" applyFill="1" applyBorder="1" applyAlignment="1">
      <alignment horizontal="left" vertical="top" wrapText="1"/>
    </xf>
    <xf numFmtId="0" fontId="1" fillId="6" borderId="0" xfId="0" applyFont="1" applyFill="1">
      <alignment vertical="top"/>
    </xf>
    <xf numFmtId="0" fontId="1" fillId="7" borderId="0" xfId="0" applyFont="1" applyFill="1">
      <alignment vertical="top"/>
    </xf>
    <xf numFmtId="0" fontId="12" fillId="6" borderId="3" xfId="0" applyFont="1" applyFill="1" applyBorder="1">
      <alignment vertical="top"/>
    </xf>
    <xf numFmtId="0" fontId="12" fillId="6" borderId="3" xfId="0" applyFont="1" applyFill="1" applyBorder="1" applyAlignment="1">
      <alignment horizontal="center" vertical="center"/>
    </xf>
    <xf numFmtId="14" fontId="12" fillId="6" borderId="3" xfId="0" applyNumberFormat="1" applyFont="1" applyFill="1" applyBorder="1" applyAlignment="1">
      <alignment horizontal="center" vertical="center"/>
    </xf>
    <xf numFmtId="168" fontId="12" fillId="6" borderId="3" xfId="0" applyNumberFormat="1" applyFont="1" applyFill="1" applyBorder="1" applyAlignment="1">
      <alignment horizontal="center" vertical="center"/>
    </xf>
    <xf numFmtId="0" fontId="5" fillId="6" borderId="0" xfId="0" applyFont="1" applyFill="1">
      <alignment vertical="top"/>
    </xf>
    <xf numFmtId="0" fontId="12" fillId="7" borderId="3" xfId="0" applyFont="1" applyFill="1" applyBorder="1" applyAlignment="1">
      <alignment horizontal="left" vertical="center" wrapText="1"/>
    </xf>
    <xf numFmtId="0" fontId="12" fillId="7" borderId="3" xfId="0" applyFont="1" applyFill="1" applyBorder="1" applyAlignment="1">
      <alignment horizontal="left" vertical="top" wrapText="1"/>
    </xf>
    <xf numFmtId="0" fontId="12" fillId="7" borderId="3" xfId="0" applyFont="1" applyFill="1" applyBorder="1" applyAlignment="1" applyProtection="1">
      <alignment horizontal="center" vertical="center" wrapText="1"/>
      <protection locked="0"/>
    </xf>
    <xf numFmtId="0" fontId="12" fillId="7" borderId="3" xfId="0" applyFont="1" applyFill="1" applyBorder="1" applyAlignment="1">
      <alignment horizontal="center" vertical="center" wrapText="1"/>
    </xf>
    <xf numFmtId="14" fontId="12" fillId="7" borderId="3" xfId="0" applyNumberFormat="1" applyFont="1" applyFill="1" applyBorder="1" applyAlignment="1">
      <alignment horizontal="center" vertical="center" wrapText="1"/>
    </xf>
    <xf numFmtId="168" fontId="12" fillId="7" borderId="3" xfId="0" applyNumberFormat="1" applyFont="1" applyFill="1" applyBorder="1" applyAlignment="1">
      <alignment vertical="top" wrapText="1"/>
    </xf>
    <xf numFmtId="168" fontId="12" fillId="7" borderId="3" xfId="0" applyNumberFormat="1" applyFont="1" applyFill="1" applyBorder="1" applyAlignment="1">
      <alignment horizontal="right" vertical="top" wrapText="1"/>
    </xf>
    <xf numFmtId="168" fontId="12" fillId="7" borderId="0" xfId="0" applyNumberFormat="1" applyFont="1" applyFill="1" applyAlignment="1">
      <alignment horizontal="right" vertical="top" wrapText="1"/>
    </xf>
    <xf numFmtId="14" fontId="12" fillId="7" borderId="0" xfId="0" applyNumberFormat="1" applyFont="1" applyFill="1" applyAlignment="1">
      <alignment horizontal="right" vertical="top" wrapText="1"/>
    </xf>
    <xf numFmtId="0" fontId="12" fillId="7" borderId="0" xfId="0" applyFont="1" applyFill="1" applyAlignment="1">
      <alignment horizontal="right" vertical="top" wrapText="1"/>
    </xf>
    <xf numFmtId="0" fontId="12" fillId="7" borderId="0" xfId="0" applyFont="1" applyFill="1" applyAlignment="1">
      <alignment vertical="top" wrapText="1"/>
    </xf>
    <xf numFmtId="0" fontId="1" fillId="6" borderId="3" xfId="0" applyFont="1" applyFill="1" applyBorder="1">
      <alignment vertical="top"/>
    </xf>
    <xf numFmtId="0" fontId="5" fillId="6" borderId="9" xfId="0" applyFont="1" applyFill="1" applyBorder="1" applyAlignment="1">
      <alignment horizontal="center" vertical="center" wrapText="1"/>
    </xf>
    <xf numFmtId="0" fontId="5" fillId="6" borderId="1" xfId="0" applyFont="1" applyFill="1" applyBorder="1" applyAlignment="1">
      <alignment horizontal="left" vertical="center"/>
    </xf>
    <xf numFmtId="0" fontId="5" fillId="6" borderId="2" xfId="0" applyFont="1" applyFill="1" applyBorder="1" applyAlignment="1">
      <alignment horizontal="left" vertical="center"/>
    </xf>
    <xf numFmtId="14" fontId="5" fillId="6"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0" borderId="1" xfId="0" applyFont="1" applyFill="1" applyBorder="1" applyAlignment="1">
      <alignment horizontal="center" vertical="center"/>
    </xf>
    <xf numFmtId="17" fontId="5" fillId="6" borderId="1" xfId="0" applyNumberFormat="1" applyFont="1" applyFill="1" applyBorder="1" applyAlignment="1">
      <alignment horizontal="center" vertical="center"/>
    </xf>
    <xf numFmtId="17" fontId="5" fillId="6" borderId="2" xfId="0" applyNumberFormat="1" applyFont="1" applyFill="1" applyBorder="1" applyAlignment="1">
      <alignment horizontal="center" vertical="center"/>
    </xf>
    <xf numFmtId="0" fontId="5" fillId="6" borderId="1" xfId="0" applyFont="1" applyFill="1" applyBorder="1" applyAlignment="1" applyProtection="1">
      <alignment horizontal="center" vertical="center"/>
      <protection locked="0"/>
    </xf>
    <xf numFmtId="14" fontId="5" fillId="6" borderId="1" xfId="0" applyNumberFormat="1"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6" borderId="3" xfId="0" applyFont="1" applyFill="1" applyBorder="1" applyAlignment="1">
      <alignment vertical="center" wrapText="1"/>
    </xf>
    <xf numFmtId="14" fontId="5" fillId="6" borderId="3" xfId="0" applyNumberFormat="1" applyFont="1" applyFill="1" applyBorder="1" applyAlignment="1">
      <alignment vertical="center"/>
    </xf>
    <xf numFmtId="0" fontId="5" fillId="6" borderId="6" xfId="0" applyFont="1" applyFill="1" applyBorder="1" applyAlignment="1">
      <alignment vertical="center"/>
    </xf>
    <xf numFmtId="14" fontId="5" fillId="7" borderId="2" xfId="0" applyNumberFormat="1" applyFont="1" applyFill="1" applyBorder="1" applyAlignment="1">
      <alignment horizontal="center" vertical="center"/>
    </xf>
    <xf numFmtId="0" fontId="5" fillId="7" borderId="2" xfId="0" applyFont="1" applyFill="1" applyBorder="1" applyAlignment="1">
      <alignment horizontal="center" vertical="center"/>
    </xf>
    <xf numFmtId="0" fontId="5" fillId="7" borderId="2" xfId="0" applyFont="1" applyFill="1" applyBorder="1" applyAlignment="1">
      <alignment horizontal="left" vertical="center"/>
    </xf>
    <xf numFmtId="17" fontId="5" fillId="6" borderId="2" xfId="0" applyNumberFormat="1" applyFont="1" applyFill="1" applyBorder="1" applyAlignment="1">
      <alignment horizontal="center" vertical="center"/>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6" borderId="2" xfId="0" applyFont="1" applyFill="1" applyBorder="1" applyAlignment="1">
      <alignment horizontal="left" vertical="center"/>
    </xf>
    <xf numFmtId="17" fontId="5" fillId="8" borderId="2" xfId="0" applyNumberFormat="1" applyFont="1" applyFill="1" applyBorder="1" applyAlignment="1">
      <alignment horizontal="center" vertical="center"/>
    </xf>
    <xf numFmtId="0" fontId="5" fillId="8" borderId="2" xfId="0" applyFont="1" applyFill="1" applyBorder="1" applyAlignment="1">
      <alignment horizontal="left" vertical="center"/>
    </xf>
    <xf numFmtId="0" fontId="5" fillId="8" borderId="1" xfId="0" applyFont="1" applyFill="1" applyBorder="1" applyAlignment="1" applyProtection="1">
      <alignment vertical="center"/>
      <protection locked="0"/>
    </xf>
    <xf numFmtId="0" fontId="5" fillId="8" borderId="2" xfId="0" applyFont="1" applyFill="1" applyBorder="1" applyAlignment="1">
      <alignment horizontal="center" vertical="center"/>
    </xf>
    <xf numFmtId="14" fontId="5" fillId="8" borderId="2" xfId="0" applyNumberFormat="1" applyFont="1" applyFill="1" applyBorder="1" applyAlignment="1">
      <alignment horizontal="center" vertical="center"/>
    </xf>
    <xf numFmtId="0" fontId="5" fillId="8" borderId="2" xfId="0" applyFont="1" applyFill="1" applyBorder="1" applyAlignment="1">
      <alignment vertical="top"/>
    </xf>
    <xf numFmtId="0" fontId="5" fillId="8" borderId="3" xfId="0" applyFont="1" applyFill="1" applyBorder="1" applyAlignment="1" applyProtection="1">
      <alignment vertical="center"/>
      <protection locked="0"/>
    </xf>
    <xf numFmtId="0" fontId="5" fillId="8" borderId="3" xfId="0" applyFont="1" applyFill="1" applyBorder="1" applyAlignment="1">
      <alignment horizontal="left" vertical="center"/>
    </xf>
    <xf numFmtId="0" fontId="5" fillId="6" borderId="3" xfId="0" applyFont="1" applyFill="1" applyBorder="1" applyAlignment="1">
      <alignment horizontal="left" vertical="top"/>
    </xf>
    <xf numFmtId="0" fontId="5" fillId="6" borderId="3" xfId="0" applyFont="1" applyFill="1" applyBorder="1" applyAlignment="1" applyProtection="1">
      <alignment vertical="center"/>
      <protection locked="0"/>
    </xf>
    <xf numFmtId="0" fontId="5" fillId="6" borderId="1" xfId="0" applyFont="1" applyFill="1" applyBorder="1" applyAlignment="1">
      <alignment horizontal="center" vertical="top"/>
    </xf>
    <xf numFmtId="168" fontId="5" fillId="6" borderId="1" xfId="0" applyNumberFormat="1" applyFont="1" applyFill="1" applyBorder="1" applyAlignment="1">
      <alignment horizontal="center" vertical="center"/>
    </xf>
    <xf numFmtId="0" fontId="5" fillId="8" borderId="3" xfId="0" applyFont="1" applyFill="1" applyBorder="1" applyAlignment="1">
      <alignment horizontal="center" vertical="center" wrapText="1"/>
    </xf>
    <xf numFmtId="14" fontId="5" fillId="8" borderId="3" xfId="0" applyNumberFormat="1" applyFont="1" applyFill="1" applyBorder="1" applyAlignment="1">
      <alignment horizontal="center" vertical="center" wrapText="1"/>
    </xf>
    <xf numFmtId="168" fontId="5" fillId="8" borderId="3" xfId="0" applyNumberFormat="1" applyFont="1" applyFill="1" applyBorder="1" applyAlignment="1">
      <alignment vertical="top" wrapText="1"/>
    </xf>
    <xf numFmtId="168" fontId="5" fillId="8" borderId="3" xfId="0" applyNumberFormat="1" applyFont="1" applyFill="1" applyBorder="1" applyAlignment="1">
      <alignment horizontal="right" vertical="top" wrapText="1"/>
    </xf>
    <xf numFmtId="0" fontId="5" fillId="8" borderId="3" xfId="0" applyFont="1" applyFill="1" applyBorder="1" applyAlignment="1">
      <alignment horizontal="right" vertical="top" wrapText="1"/>
    </xf>
    <xf numFmtId="0" fontId="5" fillId="8" borderId="0" xfId="0" applyFont="1" applyFill="1" applyAlignment="1">
      <alignment vertical="top" wrapText="1"/>
    </xf>
    <xf numFmtId="0" fontId="5" fillId="6" borderId="1" xfId="0" applyFont="1" applyFill="1" applyBorder="1" applyAlignment="1">
      <alignment vertical="top" wrapText="1"/>
    </xf>
    <xf numFmtId="17" fontId="5" fillId="6" borderId="3" xfId="0" applyNumberFormat="1" applyFont="1" applyFill="1" applyBorder="1" applyAlignment="1">
      <alignment horizontal="center" vertical="center" wrapText="1"/>
    </xf>
    <xf numFmtId="0" fontId="5" fillId="6" borderId="2" xfId="0" applyFont="1" applyFill="1" applyBorder="1" applyAlignment="1">
      <alignment horizontal="left" vertical="center"/>
    </xf>
    <xf numFmtId="0" fontId="5" fillId="6" borderId="2" xfId="0" applyFont="1" applyFill="1" applyBorder="1" applyAlignment="1">
      <alignment horizontal="center" vertical="center"/>
    </xf>
    <xf numFmtId="17" fontId="5" fillId="6" borderId="2" xfId="0" applyNumberFormat="1"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10" borderId="3" xfId="0" applyFont="1" applyFill="1" applyBorder="1" applyAlignment="1">
      <alignment horizontal="center" vertical="center"/>
    </xf>
    <xf numFmtId="168" fontId="5" fillId="10" borderId="3" xfId="0" applyNumberFormat="1" applyFont="1" applyFill="1" applyBorder="1" applyAlignment="1">
      <alignment horizontal="right" vertical="center"/>
    </xf>
    <xf numFmtId="14" fontId="5" fillId="10" borderId="3" xfId="0" applyNumberFormat="1" applyFont="1" applyFill="1" applyBorder="1" applyAlignment="1">
      <alignment horizontal="right" vertical="center"/>
    </xf>
    <xf numFmtId="0" fontId="5" fillId="10" borderId="3" xfId="0" applyFont="1" applyFill="1" applyBorder="1" applyAlignment="1">
      <alignment horizontal="right" vertical="center"/>
    </xf>
    <xf numFmtId="0" fontId="5" fillId="10" borderId="3" xfId="0" applyFont="1" applyFill="1" applyBorder="1" applyAlignment="1">
      <alignment vertical="top"/>
    </xf>
    <xf numFmtId="0" fontId="5" fillId="10" borderId="0" xfId="0" applyFont="1" applyFill="1" applyAlignment="1">
      <alignment vertical="top"/>
    </xf>
    <xf numFmtId="14" fontId="5" fillId="7" borderId="3" xfId="0" applyNumberFormat="1" applyFont="1" applyFill="1" applyBorder="1" applyAlignment="1">
      <alignment horizontal="right" vertical="center"/>
    </xf>
    <xf numFmtId="0" fontId="5" fillId="7" borderId="3" xfId="0" applyFont="1" applyFill="1" applyBorder="1" applyAlignment="1">
      <alignment horizontal="right" vertical="center"/>
    </xf>
    <xf numFmtId="0" fontId="12" fillId="8" borderId="3" xfId="0" applyFont="1" applyFill="1" applyBorder="1" applyAlignment="1">
      <alignment horizontal="left" vertical="center"/>
    </xf>
    <xf numFmtId="0" fontId="12" fillId="8" borderId="3" xfId="0" applyFont="1" applyFill="1" applyBorder="1" applyAlignment="1">
      <alignment horizontal="left" vertical="top" wrapText="1"/>
    </xf>
    <xf numFmtId="0" fontId="12" fillId="8" borderId="3" xfId="0" applyFont="1" applyFill="1" applyBorder="1" applyAlignment="1">
      <alignment horizontal="center" vertical="center"/>
    </xf>
    <xf numFmtId="14" fontId="12" fillId="8" borderId="3" xfId="0" applyNumberFormat="1" applyFont="1" applyFill="1" applyBorder="1" applyAlignment="1">
      <alignment horizontal="center" vertical="center"/>
    </xf>
    <xf numFmtId="168" fontId="12" fillId="8" borderId="3" xfId="0" applyNumberFormat="1" applyFont="1" applyFill="1" applyBorder="1" applyAlignment="1">
      <alignment horizontal="center" vertical="center" wrapText="1"/>
    </xf>
    <xf numFmtId="168" fontId="12" fillId="8" borderId="3" xfId="0" applyNumberFormat="1" applyFont="1" applyFill="1" applyBorder="1" applyAlignment="1">
      <alignment horizontal="center" vertical="center"/>
    </xf>
    <xf numFmtId="0" fontId="12" fillId="8" borderId="3" xfId="0" applyFont="1" applyFill="1" applyBorder="1">
      <alignment vertical="top"/>
    </xf>
    <xf numFmtId="0" fontId="5" fillId="8" borderId="0" xfId="0" applyFont="1" applyFill="1">
      <alignment vertical="top"/>
    </xf>
    <xf numFmtId="17" fontId="5" fillId="6" borderId="2" xfId="0" applyNumberFormat="1" applyFont="1" applyFill="1" applyBorder="1" applyAlignment="1">
      <alignment horizontal="center" vertical="center"/>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6" borderId="2" xfId="0" applyFont="1" applyFill="1" applyBorder="1" applyAlignment="1">
      <alignment horizontal="left" vertical="center"/>
    </xf>
    <xf numFmtId="0" fontId="5" fillId="6" borderId="2" xfId="0" applyFont="1" applyFill="1" applyBorder="1" applyAlignment="1">
      <alignment horizontal="left" vertical="center"/>
    </xf>
    <xf numFmtId="0" fontId="5" fillId="6" borderId="2" xfId="0" applyFont="1" applyFill="1" applyBorder="1" applyAlignment="1">
      <alignment horizontal="center" vertical="center"/>
    </xf>
    <xf numFmtId="17" fontId="5" fillId="6" borderId="2" xfId="0" applyNumberFormat="1" applyFont="1" applyFill="1" applyBorder="1" applyAlignment="1">
      <alignment horizontal="center" vertical="center"/>
    </xf>
    <xf numFmtId="14" fontId="5" fillId="6" borderId="2" xfId="0" applyNumberFormat="1" applyFont="1" applyFill="1" applyBorder="1" applyAlignment="1">
      <alignment horizontal="center" vertical="center"/>
    </xf>
    <xf numFmtId="17" fontId="5" fillId="6" borderId="2" xfId="0" applyNumberFormat="1" applyFont="1" applyFill="1" applyBorder="1" applyAlignment="1">
      <alignment horizontal="center" vertical="center"/>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6" borderId="2" xfId="0" applyFont="1" applyFill="1" applyBorder="1" applyAlignment="1">
      <alignment horizontal="left" vertical="center"/>
    </xf>
    <xf numFmtId="0" fontId="5" fillId="6" borderId="3" xfId="0" applyFont="1" applyFill="1" applyBorder="1">
      <alignment vertical="top"/>
    </xf>
    <xf numFmtId="0" fontId="5" fillId="6" borderId="2" xfId="0" applyFont="1" applyFill="1" applyBorder="1" applyAlignment="1">
      <alignment horizontal="left" vertical="center"/>
    </xf>
    <xf numFmtId="0" fontId="5" fillId="6" borderId="2" xfId="0" applyFont="1" applyFill="1" applyBorder="1" applyAlignment="1">
      <alignment horizontal="center" vertical="center"/>
    </xf>
    <xf numFmtId="17" fontId="5" fillId="6" borderId="2" xfId="0" applyNumberFormat="1" applyFont="1" applyFill="1" applyBorder="1" applyAlignment="1">
      <alignment horizontal="center" vertical="center"/>
    </xf>
    <xf numFmtId="14" fontId="5" fillId="6" borderId="2" xfId="0" applyNumberFormat="1" applyFont="1" applyFill="1" applyBorder="1" applyAlignment="1">
      <alignment horizontal="center" vertical="center"/>
    </xf>
    <xf numFmtId="17" fontId="5" fillId="6" borderId="5" xfId="0" applyNumberFormat="1" applyFont="1" applyFill="1" applyBorder="1" applyAlignment="1">
      <alignment horizontal="center" vertical="center"/>
    </xf>
    <xf numFmtId="0" fontId="5" fillId="6" borderId="5" xfId="0" applyFont="1" applyFill="1" applyBorder="1" applyAlignment="1">
      <alignment horizontal="left" vertical="center"/>
    </xf>
    <xf numFmtId="0" fontId="5" fillId="6" borderId="5" xfId="0" applyFont="1" applyFill="1" applyBorder="1" applyAlignment="1">
      <alignment horizontal="center" vertical="center"/>
    </xf>
    <xf numFmtId="14" fontId="5" fillId="6" borderId="5" xfId="0" applyNumberFormat="1" applyFont="1" applyFill="1" applyBorder="1" applyAlignment="1">
      <alignment horizontal="center" vertical="center"/>
    </xf>
    <xf numFmtId="17" fontId="5" fillId="6" borderId="2" xfId="0" applyNumberFormat="1" applyFont="1" applyFill="1" applyBorder="1" applyAlignment="1">
      <alignment horizontal="center" vertical="center"/>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6" borderId="2" xfId="0" applyFont="1" applyFill="1" applyBorder="1" applyAlignment="1">
      <alignment horizontal="left" vertical="center"/>
    </xf>
    <xf numFmtId="0" fontId="5" fillId="6" borderId="2" xfId="0" applyFont="1" applyFill="1" applyBorder="1" applyAlignment="1">
      <alignment horizontal="center" vertical="center"/>
    </xf>
    <xf numFmtId="17" fontId="5" fillId="6" borderId="2" xfId="0" applyNumberFormat="1"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6" borderId="2" xfId="0" applyFont="1" applyFill="1" applyBorder="1" applyAlignment="1">
      <alignment horizontal="left" vertical="center"/>
    </xf>
    <xf numFmtId="14" fontId="5" fillId="6" borderId="3" xfId="0" applyNumberFormat="1" applyFont="1" applyFill="1" applyBorder="1" applyAlignment="1">
      <alignment vertical="top"/>
    </xf>
    <xf numFmtId="0" fontId="5" fillId="6" borderId="2" xfId="0" applyFont="1" applyFill="1" applyBorder="1" applyAlignment="1">
      <alignment horizontal="center" vertical="center"/>
    </xf>
    <xf numFmtId="14" fontId="5" fillId="6" borderId="2" xfId="0" applyNumberFormat="1" applyFont="1" applyFill="1" applyBorder="1" applyAlignment="1">
      <alignment horizontal="center" vertical="center"/>
    </xf>
    <xf numFmtId="0" fontId="5" fillId="6" borderId="2" xfId="0" applyFont="1" applyFill="1" applyBorder="1" applyAlignment="1">
      <alignment horizontal="left" vertical="center"/>
    </xf>
    <xf numFmtId="17" fontId="5" fillId="6" borderId="2" xfId="0" applyNumberFormat="1" applyFont="1" applyFill="1" applyBorder="1" applyAlignment="1">
      <alignment horizontal="center" vertical="center"/>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14" fontId="5" fillId="6" borderId="1" xfId="0" applyNumberFormat="1" applyFont="1" applyFill="1" applyBorder="1" applyAlignment="1">
      <alignment horizontal="center" vertical="center"/>
    </xf>
    <xf numFmtId="14" fontId="5" fillId="6" borderId="2" xfId="0" applyNumberFormat="1" applyFont="1" applyFill="1" applyBorder="1" applyAlignment="1">
      <alignment horizontal="center" vertical="center"/>
    </xf>
    <xf numFmtId="17" fontId="5" fillId="0" borderId="1" xfId="0" applyNumberFormat="1" applyFont="1" applyFill="1" applyBorder="1" applyAlignment="1">
      <alignment horizontal="center" vertical="center"/>
    </xf>
    <xf numFmtId="17" fontId="5" fillId="0" borderId="2"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14" fontId="5" fillId="0" borderId="1" xfId="0" applyNumberFormat="1" applyFont="1" applyFill="1" applyBorder="1" applyAlignment="1">
      <alignment horizontal="center" vertical="center"/>
    </xf>
    <xf numFmtId="14" fontId="5" fillId="0" borderId="2" xfId="0" applyNumberFormat="1" applyFont="1" applyFill="1" applyBorder="1" applyAlignment="1">
      <alignment horizontal="center" vertical="center"/>
    </xf>
    <xf numFmtId="168" fontId="15" fillId="7" borderId="6" xfId="0" applyNumberFormat="1" applyFont="1" applyFill="1" applyBorder="1" applyAlignment="1">
      <alignment horizontal="center" vertical="center"/>
    </xf>
    <xf numFmtId="168" fontId="5" fillId="7" borderId="7" xfId="0" applyNumberFormat="1" applyFont="1" applyFill="1" applyBorder="1" applyAlignment="1">
      <alignment horizontal="center" vertical="center"/>
    </xf>
    <xf numFmtId="168" fontId="5" fillId="7" borderId="4" xfId="0" applyNumberFormat="1" applyFont="1" applyFill="1" applyBorder="1" applyAlignment="1">
      <alignment horizontal="center" vertical="center"/>
    </xf>
    <xf numFmtId="0" fontId="5" fillId="6" borderId="9"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6" borderId="1" xfId="0" applyFont="1" applyFill="1" applyBorder="1" applyAlignment="1">
      <alignment horizontal="left" vertical="center"/>
    </xf>
    <xf numFmtId="0" fontId="5" fillId="6" borderId="2" xfId="0" applyFont="1" applyFill="1" applyBorder="1" applyAlignment="1">
      <alignment horizontal="left" vertical="center"/>
    </xf>
    <xf numFmtId="14" fontId="5" fillId="6" borderId="1" xfId="0" applyNumberFormat="1" applyFont="1" applyFill="1" applyBorder="1" applyAlignment="1">
      <alignment horizontal="center" vertical="center" wrapText="1"/>
    </xf>
    <xf numFmtId="14" fontId="5" fillId="6" borderId="2"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6" borderId="1" xfId="0" applyFont="1" applyFill="1" applyBorder="1" applyAlignment="1" applyProtection="1">
      <alignment horizontal="center" vertical="center"/>
      <protection locked="0"/>
    </xf>
    <xf numFmtId="0" fontId="5" fillId="6" borderId="2" xfId="0" applyFont="1" applyFill="1" applyBorder="1" applyAlignment="1" applyProtection="1">
      <alignment horizontal="center" vertical="center"/>
      <protection locked="0"/>
    </xf>
    <xf numFmtId="17" fontId="5" fillId="6" borderId="1" xfId="0" applyNumberFormat="1" applyFont="1" applyFill="1" applyBorder="1" applyAlignment="1">
      <alignment horizontal="center" vertical="center"/>
    </xf>
    <xf numFmtId="17" fontId="5" fillId="6" borderId="2"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xf>
    <xf numFmtId="14" fontId="5" fillId="0" borderId="5" xfId="0" applyNumberFormat="1" applyFont="1" applyFill="1" applyBorder="1" applyAlignment="1">
      <alignment horizontal="center" vertical="center"/>
    </xf>
    <xf numFmtId="168" fontId="4" fillId="0" borderId="6" xfId="0" applyNumberFormat="1" applyFont="1" applyFill="1" applyBorder="1" applyAlignment="1">
      <alignment horizontal="center" vertical="center"/>
    </xf>
    <xf numFmtId="168" fontId="4" fillId="0" borderId="7" xfId="0" applyNumberFormat="1" applyFont="1" applyFill="1" applyBorder="1" applyAlignment="1">
      <alignment horizontal="center" vertical="center"/>
    </xf>
    <xf numFmtId="168" fontId="4" fillId="0" borderId="4" xfId="0" applyNumberFormat="1" applyFont="1" applyFill="1" applyBorder="1" applyAlignment="1">
      <alignment horizontal="center" vertical="center"/>
    </xf>
    <xf numFmtId="0" fontId="4" fillId="0" borderId="6" xfId="0" applyFont="1" applyFill="1" applyBorder="1" applyAlignment="1">
      <alignment horizontal="center" vertical="top"/>
    </xf>
    <xf numFmtId="0" fontId="4" fillId="0" borderId="7" xfId="0" applyFont="1" applyFill="1" applyBorder="1" applyAlignment="1">
      <alignment horizontal="center" vertical="top"/>
    </xf>
    <xf numFmtId="0" fontId="4" fillId="0" borderId="4" xfId="0" applyFont="1" applyFill="1" applyBorder="1" applyAlignment="1">
      <alignment horizontal="center" vertical="top"/>
    </xf>
    <xf numFmtId="168" fontId="4" fillId="0" borderId="8" xfId="0" applyNumberFormat="1" applyFont="1" applyFill="1" applyBorder="1" applyAlignment="1">
      <alignment horizontal="center" vertical="center"/>
    </xf>
    <xf numFmtId="168" fontId="4" fillId="0" borderId="13" xfId="0" applyNumberFormat="1" applyFont="1" applyFill="1" applyBorder="1" applyAlignment="1">
      <alignment horizontal="center" vertical="center"/>
    </xf>
    <xf numFmtId="168" fontId="4" fillId="0" borderId="9" xfId="0" applyNumberFormat="1" applyFont="1" applyFill="1" applyBorder="1" applyAlignment="1">
      <alignment horizontal="center" vertical="center"/>
    </xf>
    <xf numFmtId="0" fontId="5" fillId="0" borderId="5" xfId="0" applyFont="1" applyFill="1" applyBorder="1" applyAlignment="1" applyProtection="1">
      <alignment horizontal="center" vertical="center"/>
      <protection locked="0"/>
    </xf>
    <xf numFmtId="0" fontId="5" fillId="0" borderId="5" xfId="0" applyFont="1" applyFill="1" applyBorder="1" applyAlignment="1">
      <alignment horizontal="left" vertical="center"/>
    </xf>
    <xf numFmtId="14" fontId="5" fillId="0" borderId="1" xfId="0" applyNumberFormat="1" applyFont="1" applyFill="1" applyBorder="1" applyAlignment="1" applyProtection="1">
      <alignment horizontal="center" vertical="center"/>
      <protection locked="0"/>
    </xf>
    <xf numFmtId="14" fontId="5" fillId="0" borderId="5" xfId="0" applyNumberFormat="1" applyFont="1" applyFill="1" applyBorder="1" applyAlignment="1" applyProtection="1">
      <alignment horizontal="center" vertical="center"/>
      <protection locked="0"/>
    </xf>
    <xf numFmtId="14" fontId="5" fillId="0" borderId="2" xfId="0" applyNumberFormat="1" applyFont="1" applyFill="1" applyBorder="1" applyAlignment="1" applyProtection="1">
      <alignment horizontal="center" vertical="center"/>
      <protection locked="0"/>
    </xf>
    <xf numFmtId="0" fontId="5" fillId="0" borderId="3" xfId="0" applyFont="1" applyFill="1" applyBorder="1" applyAlignment="1" applyProtection="1">
      <alignment horizontal="left" vertical="top"/>
      <protection locked="0"/>
    </xf>
    <xf numFmtId="0" fontId="5" fillId="0" borderId="3" xfId="0" applyFont="1" applyFill="1" applyBorder="1" applyAlignment="1">
      <alignment horizontal="left" vertical="top"/>
    </xf>
    <xf numFmtId="0" fontId="5" fillId="6" borderId="5" xfId="0" applyFont="1" applyFill="1" applyBorder="1" applyAlignment="1">
      <alignment horizontal="center" vertical="center"/>
    </xf>
    <xf numFmtId="14" fontId="5" fillId="6" borderId="5" xfId="0" applyNumberFormat="1" applyFont="1" applyFill="1" applyBorder="1" applyAlignment="1">
      <alignment horizontal="center" vertical="center"/>
    </xf>
    <xf numFmtId="0" fontId="5" fillId="6" borderId="5"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3" xfId="0" applyFont="1" applyFill="1" applyBorder="1" applyAlignment="1">
      <alignment horizontal="center" vertical="center"/>
    </xf>
    <xf numFmtId="0" fontId="5" fillId="0" borderId="1" xfId="0" applyFont="1" applyFill="1" applyBorder="1" applyAlignment="1" applyProtection="1">
      <alignment horizontal="center" vertical="top"/>
      <protection locked="0"/>
    </xf>
    <xf numFmtId="0" fontId="0" fillId="0" borderId="2" xfId="0" applyFill="1" applyBorder="1" applyAlignment="1">
      <alignment horizontal="center" vertical="top"/>
    </xf>
    <xf numFmtId="0" fontId="5" fillId="3" borderId="1"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14" fontId="5" fillId="3" borderId="1" xfId="0" applyNumberFormat="1" applyFont="1" applyFill="1" applyBorder="1" applyAlignment="1" applyProtection="1">
      <alignment horizontal="center" vertical="center"/>
      <protection locked="0"/>
    </xf>
    <xf numFmtId="14" fontId="5" fillId="3" borderId="5" xfId="0" applyNumberFormat="1" applyFont="1" applyFill="1" applyBorder="1" applyAlignment="1" applyProtection="1">
      <alignment horizontal="center" vertical="center"/>
      <protection locked="0"/>
    </xf>
    <xf numFmtId="14" fontId="5" fillId="3" borderId="2" xfId="0" applyNumberFormat="1" applyFont="1" applyFill="1" applyBorder="1" applyAlignment="1" applyProtection="1">
      <alignment horizontal="center" vertical="center"/>
      <protection locked="0"/>
    </xf>
    <xf numFmtId="0" fontId="5" fillId="10" borderId="1" xfId="0" applyFont="1" applyFill="1" applyBorder="1" applyAlignment="1">
      <alignment horizontal="center" vertical="center"/>
    </xf>
    <xf numFmtId="0" fontId="5" fillId="10" borderId="5" xfId="0" applyFont="1" applyFill="1" applyBorder="1" applyAlignment="1">
      <alignment horizontal="center" vertical="center"/>
    </xf>
    <xf numFmtId="0" fontId="5" fillId="10" borderId="2" xfId="0" applyFont="1" applyFill="1" applyBorder="1" applyAlignment="1">
      <alignment horizontal="center" vertical="center"/>
    </xf>
    <xf numFmtId="14" fontId="5" fillId="10" borderId="1" xfId="0" applyNumberFormat="1" applyFont="1" applyFill="1" applyBorder="1" applyAlignment="1">
      <alignment horizontal="center" vertical="center"/>
    </xf>
    <xf numFmtId="14" fontId="5" fillId="10" borderId="5" xfId="0" applyNumberFormat="1" applyFont="1" applyFill="1" applyBorder="1" applyAlignment="1">
      <alignment horizontal="center" vertical="center"/>
    </xf>
    <xf numFmtId="14" fontId="5" fillId="10" borderId="2" xfId="0" applyNumberFormat="1" applyFont="1" applyFill="1" applyBorder="1" applyAlignment="1">
      <alignment horizontal="center" vertical="center"/>
    </xf>
    <xf numFmtId="0" fontId="5" fillId="0" borderId="1" xfId="0" applyFont="1" applyFill="1" applyBorder="1" applyAlignment="1">
      <alignment horizontal="center" vertical="top"/>
    </xf>
    <xf numFmtId="0" fontId="5" fillId="0" borderId="5" xfId="0" applyFont="1" applyFill="1" applyBorder="1" applyAlignment="1">
      <alignment horizontal="center" vertical="top"/>
    </xf>
    <xf numFmtId="0" fontId="5" fillId="0" borderId="2" xfId="0" applyFont="1" applyFill="1" applyBorder="1" applyAlignment="1">
      <alignment horizontal="center" vertical="top"/>
    </xf>
    <xf numFmtId="0" fontId="5" fillId="10" borderId="1" xfId="0" applyFont="1" applyFill="1" applyBorder="1" applyAlignment="1" applyProtection="1">
      <alignment horizontal="center" vertical="center"/>
      <protection locked="0"/>
    </xf>
    <xf numFmtId="0" fontId="5" fillId="10" borderId="5" xfId="0" applyFont="1" applyFill="1" applyBorder="1" applyAlignment="1" applyProtection="1">
      <alignment horizontal="center" vertical="center"/>
      <protection locked="0"/>
    </xf>
    <xf numFmtId="0" fontId="5" fillId="10" borderId="2" xfId="0" applyFont="1" applyFill="1" applyBorder="1" applyAlignment="1" applyProtection="1">
      <alignment horizontal="center" vertical="center"/>
      <protection locked="0"/>
    </xf>
    <xf numFmtId="0" fontId="5" fillId="0" borderId="1" xfId="0" applyFont="1" applyFill="1" applyBorder="1" applyAlignment="1">
      <alignment horizontal="left" vertical="top"/>
    </xf>
    <xf numFmtId="0" fontId="5" fillId="0" borderId="2" xfId="0" applyFont="1" applyFill="1" applyBorder="1" applyAlignment="1">
      <alignment horizontal="left" vertical="top"/>
    </xf>
    <xf numFmtId="168" fontId="5" fillId="0" borderId="1" xfId="0" applyNumberFormat="1" applyFont="1" applyFill="1" applyBorder="1" applyAlignment="1">
      <alignment horizontal="right" vertical="center"/>
    </xf>
    <xf numFmtId="168" fontId="5" fillId="0" borderId="2" xfId="0" applyNumberFormat="1" applyFont="1" applyFill="1" applyBorder="1" applyAlignment="1">
      <alignment horizontal="right" vertical="center"/>
    </xf>
    <xf numFmtId="14" fontId="5" fillId="7" borderId="1" xfId="0" applyNumberFormat="1" applyFont="1" applyFill="1" applyBorder="1" applyAlignment="1">
      <alignment horizontal="center" vertical="center"/>
    </xf>
    <xf numFmtId="14" fontId="5" fillId="7" borderId="2" xfId="0" applyNumberFormat="1" applyFont="1" applyFill="1" applyBorder="1" applyAlignment="1">
      <alignment horizontal="center" vertical="center"/>
    </xf>
    <xf numFmtId="0" fontId="5" fillId="7" borderId="1"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1" xfId="0" applyFont="1" applyFill="1" applyBorder="1" applyAlignment="1">
      <alignment horizontal="left" vertical="center"/>
    </xf>
    <xf numFmtId="0" fontId="5" fillId="7" borderId="2" xfId="0" applyFont="1" applyFill="1" applyBorder="1" applyAlignment="1">
      <alignment horizontal="left" vertical="center"/>
    </xf>
    <xf numFmtId="0" fontId="5" fillId="0" borderId="1" xfId="0" applyFont="1" applyFill="1" applyBorder="1" applyAlignment="1">
      <alignment horizontal="right" vertical="center"/>
    </xf>
    <xf numFmtId="0" fontId="5" fillId="0" borderId="2" xfId="0" applyFont="1" applyFill="1" applyBorder="1" applyAlignment="1">
      <alignment horizontal="right" vertical="center"/>
    </xf>
    <xf numFmtId="168" fontId="5" fillId="0" borderId="1" xfId="0" applyNumberFormat="1" applyFont="1" applyFill="1" applyBorder="1" applyAlignment="1">
      <alignment horizontal="center" vertical="center"/>
    </xf>
    <xf numFmtId="168" fontId="5" fillId="0" borderId="2" xfId="0" applyNumberFormat="1" applyFont="1" applyFill="1" applyBorder="1" applyAlignment="1">
      <alignment horizontal="center" vertical="center"/>
    </xf>
    <xf numFmtId="14" fontId="5" fillId="0" borderId="1" xfId="0" applyNumberFormat="1" applyFont="1" applyFill="1" applyBorder="1" applyAlignment="1">
      <alignment horizontal="right" vertical="center"/>
    </xf>
    <xf numFmtId="14" fontId="5" fillId="0" borderId="2" xfId="0" applyNumberFormat="1" applyFont="1" applyFill="1" applyBorder="1" applyAlignment="1">
      <alignment horizontal="right" vertical="center"/>
    </xf>
    <xf numFmtId="17" fontId="5" fillId="0" borderId="5" xfId="0" applyNumberFormat="1" applyFont="1" applyFill="1" applyBorder="1" applyAlignment="1">
      <alignment horizontal="center" vertical="center"/>
    </xf>
    <xf numFmtId="168" fontId="4" fillId="8" borderId="6" xfId="0" applyNumberFormat="1" applyFont="1" applyFill="1" applyBorder="1" applyAlignment="1">
      <alignment horizontal="center" vertical="top"/>
    </xf>
    <xf numFmtId="168" fontId="4" fillId="8" borderId="7" xfId="0" applyNumberFormat="1" applyFont="1" applyFill="1" applyBorder="1" applyAlignment="1">
      <alignment horizontal="center" vertical="top"/>
    </xf>
    <xf numFmtId="168" fontId="4" fillId="8" borderId="4" xfId="0" applyNumberFormat="1" applyFont="1" applyFill="1" applyBorder="1" applyAlignment="1">
      <alignment horizontal="center" vertical="top"/>
    </xf>
    <xf numFmtId="14" fontId="4" fillId="8" borderId="6" xfId="0" applyNumberFormat="1" applyFont="1" applyFill="1" applyBorder="1" applyAlignment="1">
      <alignment horizontal="center" vertical="top"/>
    </xf>
    <xf numFmtId="14" fontId="4" fillId="8" borderId="7" xfId="0" applyNumberFormat="1" applyFont="1" applyFill="1" applyBorder="1" applyAlignment="1">
      <alignment horizontal="center" vertical="top"/>
    </xf>
    <xf numFmtId="14" fontId="4" fillId="8" borderId="4" xfId="0" applyNumberFormat="1" applyFont="1" applyFill="1" applyBorder="1" applyAlignment="1">
      <alignment horizontal="center" vertical="top"/>
    </xf>
    <xf numFmtId="0" fontId="5" fillId="0" borderId="1" xfId="0" applyFont="1" applyFill="1" applyBorder="1" applyAlignment="1">
      <alignment horizontal="center" vertical="top" wrapText="1"/>
    </xf>
    <xf numFmtId="0" fontId="5" fillId="0" borderId="5"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2" xfId="0" applyFont="1" applyFill="1" applyBorder="1" applyAlignment="1">
      <alignment horizontal="left" vertical="center" wrapText="1"/>
    </xf>
    <xf numFmtId="14" fontId="6" fillId="0" borderId="1" xfId="0" applyNumberFormat="1" applyFont="1" applyFill="1" applyBorder="1" applyAlignment="1">
      <alignment horizontal="center" vertical="center"/>
    </xf>
    <xf numFmtId="14" fontId="6" fillId="0" borderId="5" xfId="0" applyNumberFormat="1" applyFont="1" applyFill="1" applyBorder="1" applyAlignment="1">
      <alignment horizontal="center" vertical="center"/>
    </xf>
    <xf numFmtId="14" fontId="6" fillId="0" borderId="2"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3" xfId="0" applyFont="1" applyBorder="1" applyAlignment="1">
      <alignment horizontal="left" vertical="top"/>
    </xf>
    <xf numFmtId="0" fontId="4" fillId="0" borderId="3" xfId="0" applyFont="1" applyBorder="1" applyAlignment="1">
      <alignment horizontal="left" vertical="top"/>
    </xf>
    <xf numFmtId="14" fontId="5" fillId="0" borderId="1" xfId="0" applyNumberFormat="1" applyFont="1" applyFill="1" applyBorder="1" applyAlignment="1">
      <alignment horizontal="center" vertical="top"/>
    </xf>
    <xf numFmtId="14" fontId="5" fillId="0" borderId="2" xfId="0" applyNumberFormat="1" applyFont="1" applyFill="1" applyBorder="1" applyAlignment="1">
      <alignment horizontal="center" vertical="top"/>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168" fontId="5" fillId="0" borderId="3" xfId="0" applyNumberFormat="1" applyFont="1" applyFill="1" applyBorder="1" applyAlignment="1">
      <alignment horizontal="center" vertical="center"/>
    </xf>
    <xf numFmtId="14" fontId="12" fillId="0" borderId="1" xfId="0" applyNumberFormat="1" applyFont="1" applyFill="1" applyBorder="1" applyAlignment="1">
      <alignment horizontal="center" vertical="center"/>
    </xf>
    <xf numFmtId="14" fontId="12" fillId="0" borderId="2" xfId="0" applyNumberFormat="1" applyFont="1" applyFill="1" applyBorder="1" applyAlignment="1">
      <alignment horizontal="center" vertical="center"/>
    </xf>
    <xf numFmtId="0" fontId="12" fillId="6" borderId="1"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6" borderId="2" xfId="0" applyFont="1" applyFill="1" applyBorder="1" applyAlignment="1">
      <alignment horizontal="left" vertical="center" wrapText="1"/>
    </xf>
    <xf numFmtId="0" fontId="12" fillId="6" borderId="1" xfId="0" applyFont="1" applyFill="1" applyBorder="1" applyAlignment="1" applyProtection="1">
      <alignment horizontal="center" vertical="center" wrapText="1"/>
      <protection locked="0"/>
    </xf>
    <xf numFmtId="0" fontId="12" fillId="6" borderId="5"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center" vertical="center" wrapText="1"/>
      <protection locked="0"/>
    </xf>
    <xf numFmtId="0" fontId="12" fillId="6" borderId="1"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2" xfId="0"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14" fontId="12" fillId="6" borderId="5" xfId="0" applyNumberFormat="1"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0" fontId="12" fillId="0" borderId="1" xfId="0" applyFont="1" applyFill="1" applyBorder="1" applyAlignment="1">
      <alignment horizontal="left" vertical="top"/>
    </xf>
    <xf numFmtId="0" fontId="12" fillId="0" borderId="2" xfId="0" applyFont="1" applyFill="1" applyBorder="1" applyAlignment="1">
      <alignment horizontal="left" vertical="top"/>
    </xf>
    <xf numFmtId="0" fontId="12" fillId="0" borderId="1"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3" xfId="0" applyFont="1" applyBorder="1">
      <alignment vertical="top"/>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Fill="1" applyBorder="1" applyAlignment="1">
      <alignment horizontal="left" vertical="center"/>
    </xf>
    <xf numFmtId="0" fontId="12" fillId="0" borderId="5" xfId="0" applyFont="1" applyFill="1" applyBorder="1" applyAlignment="1">
      <alignment horizontal="center" vertical="center"/>
    </xf>
    <xf numFmtId="14" fontId="12" fillId="7" borderId="1" xfId="0" applyNumberFormat="1" applyFont="1" applyFill="1" applyBorder="1" applyAlignment="1">
      <alignment horizontal="center" vertical="center"/>
    </xf>
    <xf numFmtId="14" fontId="12" fillId="7" borderId="2" xfId="0" applyNumberFormat="1" applyFont="1" applyFill="1" applyBorder="1" applyAlignment="1">
      <alignment horizontal="center" vertical="center"/>
    </xf>
    <xf numFmtId="14" fontId="12" fillId="0" borderId="1" xfId="0" applyNumberFormat="1" applyFont="1" applyFill="1" applyBorder="1" applyAlignment="1">
      <alignment horizontal="center" vertical="center" wrapText="1"/>
    </xf>
    <xf numFmtId="14" fontId="12" fillId="0" borderId="2" xfId="0" applyNumberFormat="1" applyFont="1" applyFill="1" applyBorder="1" applyAlignment="1">
      <alignment horizontal="center" vertical="center" wrapText="1"/>
    </xf>
    <xf numFmtId="0" fontId="12" fillId="0" borderId="1" xfId="0" applyFont="1" applyBorder="1" applyAlignment="1">
      <alignment vertical="center"/>
    </xf>
    <xf numFmtId="0" fontId="12" fillId="0" borderId="5" xfId="0" applyFont="1" applyBorder="1" applyAlignment="1">
      <alignment vertical="center"/>
    </xf>
    <xf numFmtId="0" fontId="12" fillId="0" borderId="2" xfId="0" applyFont="1" applyBorder="1" applyAlignment="1">
      <alignment vertical="center"/>
    </xf>
    <xf numFmtId="14" fontId="12" fillId="0" borderId="5" xfId="0" applyNumberFormat="1" applyFont="1" applyFill="1" applyBorder="1" applyAlignment="1">
      <alignment horizontal="center" vertical="center"/>
    </xf>
    <xf numFmtId="0" fontId="16" fillId="0" borderId="1" xfId="0" applyFont="1" applyBorder="1" applyAlignment="1">
      <alignment horizontal="left" vertical="top" wrapText="1"/>
    </xf>
    <xf numFmtId="0" fontId="16" fillId="0" borderId="5" xfId="0" applyFont="1" applyBorder="1" applyAlignment="1">
      <alignment horizontal="left" vertical="top" wrapText="1"/>
    </xf>
    <xf numFmtId="0" fontId="16" fillId="0" borderId="2" xfId="0" applyFont="1" applyBorder="1" applyAlignment="1">
      <alignment horizontal="left" vertical="top" wrapText="1"/>
    </xf>
    <xf numFmtId="0" fontId="12" fillId="0" borderId="5" xfId="0" applyFont="1" applyBorder="1" applyAlignment="1">
      <alignment horizontal="center" vertical="center"/>
    </xf>
    <xf numFmtId="168" fontId="12" fillId="0" borderId="6" xfId="0" applyNumberFormat="1" applyFont="1" applyFill="1" applyBorder="1" applyAlignment="1">
      <alignment horizontal="center" vertical="center" wrapText="1"/>
    </xf>
    <xf numFmtId="168" fontId="12" fillId="0" borderId="7" xfId="0" applyNumberFormat="1" applyFont="1" applyFill="1" applyBorder="1" applyAlignment="1">
      <alignment horizontal="center" vertical="center" wrapText="1"/>
    </xf>
    <xf numFmtId="168" fontId="12" fillId="0" borderId="4" xfId="0" applyNumberFormat="1" applyFont="1" applyFill="1" applyBorder="1" applyAlignment="1">
      <alignment horizontal="center" vertical="center" wrapText="1"/>
    </xf>
    <xf numFmtId="0" fontId="12" fillId="7" borderId="1" xfId="0" applyFont="1" applyFill="1" applyBorder="1" applyAlignment="1">
      <alignment horizontal="left" vertical="top"/>
    </xf>
    <xf numFmtId="0" fontId="12" fillId="7" borderId="2" xfId="0" applyFont="1" applyFill="1" applyBorder="1" applyAlignment="1">
      <alignment horizontal="left" vertical="top"/>
    </xf>
    <xf numFmtId="0" fontId="12" fillId="7" borderId="1" xfId="0" applyFont="1" applyFill="1" applyBorder="1" applyAlignment="1">
      <alignment horizontal="left" vertical="top" wrapText="1"/>
    </xf>
    <xf numFmtId="0" fontId="12" fillId="7" borderId="2" xfId="0" applyFont="1" applyFill="1" applyBorder="1" applyAlignment="1">
      <alignment horizontal="left" vertical="top" wrapText="1"/>
    </xf>
    <xf numFmtId="0" fontId="12" fillId="7" borderId="1" xfId="0" applyFont="1" applyFill="1" applyBorder="1" applyAlignment="1">
      <alignment horizontal="left" vertical="center"/>
    </xf>
    <xf numFmtId="0" fontId="12" fillId="7" borderId="2" xfId="0" applyFont="1" applyFill="1" applyBorder="1" applyAlignment="1">
      <alignment horizontal="left" vertical="center"/>
    </xf>
    <xf numFmtId="0" fontId="12" fillId="7" borderId="1" xfId="0" applyFont="1" applyFill="1" applyBorder="1" applyAlignment="1">
      <alignment horizontal="center" vertical="center"/>
    </xf>
    <xf numFmtId="0" fontId="12" fillId="7" borderId="2" xfId="0" applyFont="1" applyFill="1" applyBorder="1" applyAlignment="1">
      <alignment horizontal="center" vertical="center"/>
    </xf>
    <xf numFmtId="0" fontId="12" fillId="0" borderId="1" xfId="0" applyFont="1" applyFill="1" applyBorder="1" applyAlignment="1">
      <alignment horizontal="center" vertical="top" wrapText="1"/>
    </xf>
    <xf numFmtId="0" fontId="12" fillId="0" borderId="2" xfId="0" applyFont="1" applyFill="1" applyBorder="1" applyAlignment="1">
      <alignment horizontal="center" vertical="top"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168" fontId="12" fillId="0" borderId="1" xfId="0" applyNumberFormat="1" applyFont="1" applyBorder="1" applyAlignment="1">
      <alignment horizontal="center" vertical="center" wrapText="1"/>
    </xf>
    <xf numFmtId="168" fontId="12" fillId="0" borderId="5" xfId="0" applyNumberFormat="1" applyFont="1" applyBorder="1" applyAlignment="1">
      <alignment horizontal="center" vertical="center" wrapText="1"/>
    </xf>
    <xf numFmtId="168" fontId="12" fillId="0" borderId="2" xfId="0" applyNumberFormat="1" applyFont="1" applyBorder="1" applyAlignment="1">
      <alignment horizontal="center" vertical="center" wrapText="1"/>
    </xf>
    <xf numFmtId="14" fontId="12" fillId="0" borderId="1" xfId="0" applyNumberFormat="1" applyFont="1" applyBorder="1" applyAlignment="1">
      <alignment horizontal="center" vertical="center"/>
    </xf>
    <xf numFmtId="14" fontId="12" fillId="0" borderId="5" xfId="0" applyNumberFormat="1" applyFont="1" applyBorder="1" applyAlignment="1">
      <alignment horizontal="center" vertical="center"/>
    </xf>
    <xf numFmtId="14" fontId="12" fillId="0" borderId="2" xfId="0" applyNumberFormat="1" applyFont="1" applyBorder="1" applyAlignment="1">
      <alignment horizontal="center" vertical="center"/>
    </xf>
    <xf numFmtId="0" fontId="12" fillId="8" borderId="6" xfId="0" applyFont="1" applyFill="1" applyBorder="1" applyAlignment="1">
      <alignment horizontal="center" vertical="top"/>
    </xf>
    <xf numFmtId="0" fontId="12" fillId="8" borderId="7" xfId="0" applyFont="1" applyFill="1" applyBorder="1" applyAlignment="1">
      <alignment horizontal="center" vertical="top"/>
    </xf>
    <xf numFmtId="0" fontId="12" fillId="8" borderId="4" xfId="0" applyFont="1" applyFill="1" applyBorder="1" applyAlignment="1">
      <alignment horizontal="center" vertical="top"/>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3" fillId="0" borderId="3" xfId="0" applyFont="1" applyBorder="1" applyAlignment="1">
      <alignment horizontal="left" vertical="center"/>
    </xf>
    <xf numFmtId="0" fontId="5" fillId="0" borderId="3" xfId="0" applyFont="1" applyFill="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4" xfId="0" applyFont="1" applyBorder="1" applyAlignment="1">
      <alignment horizontal="center" vertical="top"/>
    </xf>
    <xf numFmtId="14" fontId="5" fillId="0" borderId="1" xfId="0" applyNumberFormat="1" applyFont="1" applyFill="1" applyBorder="1" applyAlignment="1">
      <alignment horizontal="left" vertical="center"/>
    </xf>
    <xf numFmtId="14" fontId="5" fillId="0" borderId="2" xfId="0" applyNumberFormat="1" applyFont="1" applyFill="1" applyBorder="1" applyAlignment="1">
      <alignment horizontal="left" vertical="center"/>
    </xf>
    <xf numFmtId="0" fontId="5" fillId="0" borderId="5" xfId="0" applyFont="1" applyFill="1" applyBorder="1" applyAlignment="1">
      <alignment horizontal="left" vertical="top"/>
    </xf>
    <xf numFmtId="14" fontId="5" fillId="0" borderId="1" xfId="0" applyNumberFormat="1" applyFont="1" applyFill="1" applyBorder="1" applyAlignment="1">
      <alignment horizontal="left" vertical="top"/>
    </xf>
    <xf numFmtId="14" fontId="5" fillId="0" borderId="5" xfId="0" applyNumberFormat="1" applyFont="1" applyFill="1" applyBorder="1" applyAlignment="1">
      <alignment horizontal="left" vertical="top"/>
    </xf>
    <xf numFmtId="14" fontId="5" fillId="0" borderId="2" xfId="0" applyNumberFormat="1" applyFont="1" applyFill="1" applyBorder="1" applyAlignment="1">
      <alignment horizontal="left" vertical="top"/>
    </xf>
    <xf numFmtId="0" fontId="5" fillId="0" borderId="1" xfId="0" applyFont="1" applyBorder="1" applyAlignment="1">
      <alignment horizontal="left" vertical="center"/>
    </xf>
    <xf numFmtId="0" fontId="5" fillId="0" borderId="5" xfId="0" applyFont="1" applyBorder="1" applyAlignment="1">
      <alignment horizontal="left" vertical="center"/>
    </xf>
    <xf numFmtId="0" fontId="5" fillId="0" borderId="2" xfId="0" applyFont="1" applyBorder="1" applyAlignment="1">
      <alignment horizontal="left" vertical="center"/>
    </xf>
    <xf numFmtId="14" fontId="5" fillId="0" borderId="1" xfId="0" applyNumberFormat="1" applyFont="1" applyBorder="1" applyAlignment="1">
      <alignment horizontal="left" vertical="center"/>
    </xf>
    <xf numFmtId="14" fontId="5" fillId="0" borderId="5" xfId="0" applyNumberFormat="1" applyFont="1" applyBorder="1" applyAlignment="1">
      <alignment horizontal="left" vertical="center"/>
    </xf>
    <xf numFmtId="14" fontId="5" fillId="0" borderId="2" xfId="0" applyNumberFormat="1" applyFont="1" applyBorder="1" applyAlignment="1">
      <alignment horizontal="left" vertical="center"/>
    </xf>
    <xf numFmtId="14" fontId="5" fillId="0" borderId="5" xfId="0" applyNumberFormat="1" applyFont="1" applyFill="1" applyBorder="1" applyAlignment="1">
      <alignment horizontal="left" vertical="center"/>
    </xf>
  </cellXfs>
  <cellStyles count="3">
    <cellStyle name="Currency" xfId="1" builtinId="4"/>
    <cellStyle name="Input" xfId="2" builtinId="20"/>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pageSetUpPr autoPageBreaks="0"/>
  </sheetPr>
  <dimension ref="A1:AA1366"/>
  <sheetViews>
    <sheetView showOutlineSymbols="0" zoomScale="110" zoomScaleNormal="110" zoomScaleSheetLayoutView="80" workbookViewId="0">
      <pane xSplit="1" ySplit="1" topLeftCell="G1349" activePane="bottomRight" state="frozen"/>
      <selection activeCell="B120" sqref="B120"/>
      <selection pane="topRight" activeCell="B120" sqref="B120"/>
      <selection pane="bottomLeft" activeCell="B120" sqref="B120"/>
      <selection pane="bottomRight" activeCell="S1366" sqref="S1366"/>
    </sheetView>
  </sheetViews>
  <sheetFormatPr defaultColWidth="6.88671875" defaultRowHeight="13.8" x14ac:dyDescent="0.25"/>
  <cols>
    <col min="1" max="1" width="16.33203125" style="104" customWidth="1"/>
    <col min="2" max="2" width="93.33203125" style="14" customWidth="1"/>
    <col min="3" max="3" width="24.109375" style="90" customWidth="1"/>
    <col min="4" max="4" width="28" style="104" customWidth="1"/>
    <col min="5" max="5" width="33.33203125" style="104" customWidth="1"/>
    <col min="6" max="6" width="14.5546875" style="104" bestFit="1" customWidth="1"/>
    <col min="7" max="7" width="41" style="104" customWidth="1"/>
    <col min="8" max="8" width="13.5546875" style="104" bestFit="1" customWidth="1"/>
    <col min="9" max="9" width="18.33203125" style="100" bestFit="1" customWidth="1"/>
    <col min="10" max="10" width="16.88671875" style="100" bestFit="1" customWidth="1"/>
    <col min="11" max="11" width="12.44140625" style="100" bestFit="1" customWidth="1"/>
    <col min="12" max="12" width="16" style="100" bestFit="1" customWidth="1"/>
    <col min="13" max="13" width="14.5546875" style="100" customWidth="1"/>
    <col min="14" max="14" width="15.5546875" style="101" customWidth="1"/>
    <col min="15" max="15" width="7.88671875" style="101" bestFit="1" customWidth="1"/>
    <col min="16" max="16" width="17.109375" style="101" customWidth="1"/>
    <col min="17" max="17" width="20" style="101" customWidth="1"/>
    <col min="18" max="18" width="15.109375" style="102" customWidth="1"/>
    <col min="19" max="19" width="14" style="102" customWidth="1"/>
    <col min="20" max="20" width="32.109375" style="14" bestFit="1" customWidth="1"/>
    <col min="21" max="21" width="34" style="14" bestFit="1" customWidth="1"/>
    <col min="22" max="23" width="16.6640625" style="14" bestFit="1" customWidth="1"/>
    <col min="24" max="24" width="49" style="14" bestFit="1" customWidth="1"/>
    <col min="25" max="25" width="13.44140625" style="84" customWidth="1"/>
    <col min="26" max="26" width="9.5546875" style="84" bestFit="1" customWidth="1"/>
    <col min="27" max="27" width="10" style="84" bestFit="1" customWidth="1"/>
    <col min="28" max="16384" width="6.88671875" style="84"/>
  </cols>
  <sheetData>
    <row r="1" spans="1:24" s="89" customFormat="1" ht="137.25" customHeight="1" x14ac:dyDescent="0.25">
      <c r="A1" s="88">
        <v>3544720</v>
      </c>
      <c r="B1" s="88" t="s">
        <v>2018</v>
      </c>
      <c r="C1" s="57" t="s">
        <v>308</v>
      </c>
      <c r="D1" s="57" t="s">
        <v>2019</v>
      </c>
      <c r="E1" s="57" t="s">
        <v>1599</v>
      </c>
      <c r="F1" s="57" t="s">
        <v>309</v>
      </c>
      <c r="G1" s="57" t="s">
        <v>5647</v>
      </c>
      <c r="H1" s="57" t="s">
        <v>3776</v>
      </c>
      <c r="I1" s="57" t="s">
        <v>310</v>
      </c>
      <c r="J1" s="57" t="s">
        <v>312</v>
      </c>
      <c r="K1" s="57" t="s">
        <v>313</v>
      </c>
      <c r="L1" s="57" t="s">
        <v>311</v>
      </c>
      <c r="M1" s="57" t="s">
        <v>314</v>
      </c>
      <c r="N1" s="57" t="s">
        <v>315</v>
      </c>
      <c r="O1" s="57" t="s">
        <v>4574</v>
      </c>
      <c r="P1" s="57" t="s">
        <v>3773</v>
      </c>
      <c r="Q1" s="57" t="s">
        <v>3775</v>
      </c>
      <c r="R1" s="57" t="s">
        <v>333</v>
      </c>
      <c r="S1" s="57" t="s">
        <v>332</v>
      </c>
      <c r="T1" s="57" t="s">
        <v>318</v>
      </c>
      <c r="U1" s="57" t="s">
        <v>319</v>
      </c>
      <c r="V1" s="57" t="s">
        <v>320</v>
      </c>
      <c r="W1" s="57" t="s">
        <v>321</v>
      </c>
      <c r="X1" s="57" t="s">
        <v>5218</v>
      </c>
    </row>
    <row r="2" spans="1:24" s="254" customFormat="1" x14ac:dyDescent="0.25">
      <c r="A2" s="247" t="s">
        <v>0</v>
      </c>
      <c r="B2" s="248" t="s">
        <v>3838</v>
      </c>
      <c r="C2" s="249" t="s">
        <v>2085</v>
      </c>
      <c r="D2" s="247" t="s">
        <v>1601</v>
      </c>
      <c r="E2" s="247" t="s">
        <v>1600</v>
      </c>
      <c r="F2" s="250">
        <v>44062</v>
      </c>
      <c r="G2" s="247" t="s">
        <v>331</v>
      </c>
      <c r="H2" s="247"/>
      <c r="I2" s="251">
        <v>78144.84</v>
      </c>
      <c r="J2" s="251">
        <v>20752.919999999998</v>
      </c>
      <c r="K2" s="251">
        <v>16462.8</v>
      </c>
      <c r="L2" s="251">
        <v>13317.6</v>
      </c>
      <c r="M2" s="252"/>
      <c r="N2" s="252">
        <v>1928.28</v>
      </c>
      <c r="O2" s="252"/>
      <c r="P2" s="252">
        <f>SUM(I2:N2)</f>
        <v>130606.44</v>
      </c>
      <c r="Q2" s="252">
        <v>151076.28</v>
      </c>
      <c r="R2" s="183">
        <v>45279</v>
      </c>
      <c r="S2" s="253">
        <v>3672094</v>
      </c>
      <c r="T2" s="19"/>
      <c r="U2" s="19"/>
      <c r="V2" s="19"/>
      <c r="W2" s="19"/>
      <c r="X2" s="19"/>
    </row>
    <row r="3" spans="1:24" s="254" customFormat="1" x14ac:dyDescent="0.25">
      <c r="A3" s="644" t="s">
        <v>2</v>
      </c>
      <c r="B3" s="596" t="s">
        <v>1728</v>
      </c>
      <c r="C3" s="596" t="s">
        <v>2085</v>
      </c>
      <c r="D3" s="596" t="s">
        <v>1602</v>
      </c>
      <c r="E3" s="596" t="s">
        <v>1603</v>
      </c>
      <c r="F3" s="634">
        <v>44123</v>
      </c>
      <c r="G3" s="596" t="s">
        <v>327</v>
      </c>
      <c r="H3" s="247">
        <v>1</v>
      </c>
      <c r="I3" s="251">
        <v>1905.66</v>
      </c>
      <c r="J3" s="251">
        <v>2404.33</v>
      </c>
      <c r="K3" s="251"/>
      <c r="L3" s="251">
        <v>2404.33</v>
      </c>
      <c r="M3" s="255"/>
      <c r="N3" s="251">
        <v>125.5</v>
      </c>
      <c r="O3" s="251"/>
      <c r="P3" s="252">
        <f>SUM(I3:N3)</f>
        <v>6839.82</v>
      </c>
      <c r="Q3" s="252">
        <v>6936.04</v>
      </c>
      <c r="R3" s="183">
        <v>43556</v>
      </c>
      <c r="S3" s="253">
        <v>2618734</v>
      </c>
      <c r="T3" s="19"/>
      <c r="U3" s="19"/>
      <c r="V3" s="19"/>
      <c r="W3" s="19"/>
      <c r="X3" s="19"/>
    </row>
    <row r="4" spans="1:24" s="254" customFormat="1" x14ac:dyDescent="0.25">
      <c r="A4" s="645"/>
      <c r="B4" s="597"/>
      <c r="C4" s="597"/>
      <c r="D4" s="597"/>
      <c r="E4" s="597"/>
      <c r="F4" s="636"/>
      <c r="G4" s="597"/>
      <c r="H4" s="247">
        <v>2</v>
      </c>
      <c r="I4" s="251">
        <v>52439.97</v>
      </c>
      <c r="J4" s="251">
        <v>66162.37</v>
      </c>
      <c r="K4" s="251"/>
      <c r="L4" s="251">
        <v>66162.37</v>
      </c>
      <c r="M4" s="255"/>
      <c r="N4" s="251">
        <v>3453.51</v>
      </c>
      <c r="O4" s="251"/>
      <c r="P4" s="252">
        <f>SUM(I4:N4)</f>
        <v>188218.22</v>
      </c>
      <c r="Q4" s="252">
        <v>188218.22</v>
      </c>
      <c r="R4" s="183">
        <v>44719</v>
      </c>
      <c r="S4" s="253">
        <v>3306414</v>
      </c>
      <c r="T4" s="19"/>
      <c r="U4" s="19"/>
      <c r="V4" s="19"/>
      <c r="W4" s="19"/>
      <c r="X4" s="19"/>
    </row>
    <row r="5" spans="1:24" s="254" customFormat="1" x14ac:dyDescent="0.25">
      <c r="A5" s="256" t="s">
        <v>354</v>
      </c>
      <c r="B5" s="257" t="s">
        <v>4056</v>
      </c>
      <c r="C5" s="249" t="s">
        <v>2085</v>
      </c>
      <c r="D5" s="257" t="s">
        <v>4057</v>
      </c>
      <c r="E5" s="257" t="s">
        <v>1628</v>
      </c>
      <c r="F5" s="258">
        <v>44635</v>
      </c>
      <c r="G5" s="257" t="s">
        <v>325</v>
      </c>
      <c r="H5" s="247">
        <v>1</v>
      </c>
      <c r="I5" s="251"/>
      <c r="J5" s="251"/>
      <c r="K5" s="251"/>
      <c r="L5" s="251"/>
      <c r="M5" s="255"/>
      <c r="N5" s="251">
        <v>228.61</v>
      </c>
      <c r="O5" s="251"/>
      <c r="P5" s="252">
        <v>228.61</v>
      </c>
      <c r="Q5" s="252">
        <v>228.61</v>
      </c>
      <c r="R5" s="183">
        <v>45068</v>
      </c>
      <c r="S5" s="253">
        <v>3523852</v>
      </c>
      <c r="T5" s="19"/>
      <c r="U5" s="19"/>
      <c r="V5" s="19"/>
      <c r="W5" s="19"/>
      <c r="X5" s="19"/>
    </row>
    <row r="6" spans="1:24" s="254" customFormat="1" x14ac:dyDescent="0.25">
      <c r="A6" s="646" t="s">
        <v>3</v>
      </c>
      <c r="B6" s="649" t="s">
        <v>3104</v>
      </c>
      <c r="C6" s="646" t="s">
        <v>2085</v>
      </c>
      <c r="D6" s="646" t="s">
        <v>1605</v>
      </c>
      <c r="E6" s="646" t="s">
        <v>1603</v>
      </c>
      <c r="F6" s="652">
        <v>44125</v>
      </c>
      <c r="G6" s="646" t="s">
        <v>327</v>
      </c>
      <c r="H6" s="259">
        <v>1</v>
      </c>
      <c r="I6" s="260">
        <v>41357.61</v>
      </c>
      <c r="J6" s="260">
        <v>52179.96</v>
      </c>
      <c r="K6" s="260"/>
      <c r="L6" s="260">
        <v>199264.8</v>
      </c>
      <c r="M6" s="260"/>
      <c r="N6" s="261">
        <v>2723.7</v>
      </c>
      <c r="O6" s="261"/>
      <c r="P6" s="261">
        <f>SUM(I6:N6)</f>
        <v>295526.07</v>
      </c>
      <c r="Q6" s="261">
        <v>298421.34000000003</v>
      </c>
      <c r="R6" s="262">
        <v>44250</v>
      </c>
      <c r="S6" s="263">
        <v>3013054</v>
      </c>
      <c r="T6" s="39"/>
      <c r="U6" s="19"/>
      <c r="V6" s="12"/>
      <c r="W6" s="19"/>
      <c r="X6" s="19"/>
    </row>
    <row r="7" spans="1:24" s="254" customFormat="1" x14ac:dyDescent="0.25">
      <c r="A7" s="647"/>
      <c r="B7" s="650"/>
      <c r="C7" s="647"/>
      <c r="D7" s="647"/>
      <c r="E7" s="647"/>
      <c r="F7" s="653"/>
      <c r="G7" s="647"/>
      <c r="H7" s="259">
        <v>2</v>
      </c>
      <c r="I7" s="260">
        <v>39388.199999999997</v>
      </c>
      <c r="J7" s="260">
        <v>49695.199999999997</v>
      </c>
      <c r="K7" s="260"/>
      <c r="L7" s="260">
        <v>189776</v>
      </c>
      <c r="M7" s="260"/>
      <c r="N7" s="261">
        <v>2655.87</v>
      </c>
      <c r="O7" s="261"/>
      <c r="P7" s="261">
        <f t="shared" ref="P7:P8" si="0">SUM(I7:N7)</f>
        <v>281515.27</v>
      </c>
      <c r="Q7" s="261">
        <v>288166.08</v>
      </c>
      <c r="R7" s="262">
        <v>44546</v>
      </c>
      <c r="S7" s="263">
        <v>3200418</v>
      </c>
      <c r="T7" s="19"/>
      <c r="U7" s="19"/>
      <c r="V7" s="19"/>
      <c r="W7" s="19"/>
      <c r="X7" s="19"/>
    </row>
    <row r="8" spans="1:24" s="254" customFormat="1" x14ac:dyDescent="0.25">
      <c r="A8" s="648"/>
      <c r="B8" s="651"/>
      <c r="C8" s="648"/>
      <c r="D8" s="648"/>
      <c r="E8" s="648"/>
      <c r="F8" s="654"/>
      <c r="G8" s="648"/>
      <c r="H8" s="259">
        <v>3</v>
      </c>
      <c r="I8" s="260">
        <v>39388.199999999997</v>
      </c>
      <c r="J8" s="260">
        <v>49695.199999999997</v>
      </c>
      <c r="K8" s="260"/>
      <c r="L8" s="260">
        <v>189776</v>
      </c>
      <c r="M8" s="260"/>
      <c r="N8" s="261">
        <v>2655.87</v>
      </c>
      <c r="O8" s="261"/>
      <c r="P8" s="261">
        <f t="shared" si="0"/>
        <v>281515.27</v>
      </c>
      <c r="Q8" s="261">
        <v>288166.08</v>
      </c>
      <c r="R8" s="262">
        <v>44546</v>
      </c>
      <c r="S8" s="263">
        <v>3200418</v>
      </c>
      <c r="T8" s="19"/>
      <c r="U8" s="19"/>
      <c r="V8" s="19"/>
      <c r="W8" s="19"/>
      <c r="X8" s="19"/>
    </row>
    <row r="9" spans="1:24" s="254" customFormat="1" x14ac:dyDescent="0.25">
      <c r="A9" s="596" t="s">
        <v>1597</v>
      </c>
      <c r="B9" s="637" t="s">
        <v>3105</v>
      </c>
      <c r="C9" s="596" t="s">
        <v>2085</v>
      </c>
      <c r="D9" s="596" t="s">
        <v>1606</v>
      </c>
      <c r="E9" s="596" t="s">
        <v>1604</v>
      </c>
      <c r="F9" s="634">
        <v>44281</v>
      </c>
      <c r="G9" s="596" t="s">
        <v>3777</v>
      </c>
      <c r="H9" s="247" t="s">
        <v>4739</v>
      </c>
      <c r="I9" s="251">
        <v>572905.92000000004</v>
      </c>
      <c r="J9" s="251">
        <v>83011.679999999993</v>
      </c>
      <c r="K9" s="251">
        <v>65851.199999999997</v>
      </c>
      <c r="L9" s="251">
        <v>617556.96</v>
      </c>
      <c r="M9" s="255"/>
      <c r="N9" s="252">
        <v>11731.68</v>
      </c>
      <c r="O9" s="252"/>
      <c r="P9" s="252">
        <f t="shared" ref="P9:P30" si="1">SUM(I9:N9)</f>
        <v>1351057.44</v>
      </c>
      <c r="Q9" s="252">
        <v>1440000</v>
      </c>
      <c r="R9" s="183">
        <v>45260</v>
      </c>
      <c r="S9" s="253">
        <v>3661707</v>
      </c>
      <c r="T9" s="19"/>
      <c r="U9" s="19"/>
      <c r="V9" s="19"/>
      <c r="W9" s="19"/>
      <c r="X9" s="19"/>
    </row>
    <row r="10" spans="1:24" s="254" customFormat="1" x14ac:dyDescent="0.25">
      <c r="A10" s="632"/>
      <c r="B10" s="638"/>
      <c r="C10" s="632"/>
      <c r="D10" s="632"/>
      <c r="E10" s="632"/>
      <c r="F10" s="635"/>
      <c r="G10" s="632"/>
      <c r="H10" s="247" t="s">
        <v>4740</v>
      </c>
      <c r="I10" s="251">
        <v>453550.52</v>
      </c>
      <c r="J10" s="251">
        <v>65717.58</v>
      </c>
      <c r="K10" s="251">
        <v>52132.2</v>
      </c>
      <c r="L10" s="251">
        <v>488899.26</v>
      </c>
      <c r="M10" s="255"/>
      <c r="N10" s="252">
        <v>9287.58</v>
      </c>
      <c r="O10" s="252"/>
      <c r="P10" s="252">
        <f t="shared" si="1"/>
        <v>1069587.1400000001</v>
      </c>
      <c r="Q10" s="252">
        <v>1140000</v>
      </c>
      <c r="R10" s="183">
        <v>45260</v>
      </c>
      <c r="S10" s="253">
        <v>3661706</v>
      </c>
      <c r="T10" s="19"/>
      <c r="U10" s="19"/>
      <c r="V10" s="19"/>
      <c r="W10" s="19"/>
      <c r="X10" s="19"/>
    </row>
    <row r="11" spans="1:24" s="254" customFormat="1" x14ac:dyDescent="0.25">
      <c r="A11" s="632"/>
      <c r="B11" s="638"/>
      <c r="C11" s="632"/>
      <c r="D11" s="632"/>
      <c r="E11" s="632"/>
      <c r="F11" s="635"/>
      <c r="G11" s="632"/>
      <c r="H11" s="247" t="s">
        <v>4741</v>
      </c>
      <c r="I11" s="251">
        <v>537099.30000000005</v>
      </c>
      <c r="J11" s="251">
        <v>77823.45</v>
      </c>
      <c r="K11" s="251">
        <v>61735.5</v>
      </c>
      <c r="L11" s="251">
        <v>578959.65</v>
      </c>
      <c r="M11" s="255"/>
      <c r="N11" s="252">
        <v>10998.45</v>
      </c>
      <c r="O11" s="252"/>
      <c r="P11" s="252">
        <f t="shared" si="1"/>
        <v>1266616.3499999999</v>
      </c>
      <c r="Q11" s="252">
        <v>1350000</v>
      </c>
      <c r="R11" s="183">
        <v>45260</v>
      </c>
      <c r="S11" s="253">
        <v>3661708</v>
      </c>
      <c r="T11" s="19"/>
      <c r="U11" s="19"/>
      <c r="V11" s="19"/>
      <c r="W11" s="19"/>
      <c r="X11" s="19"/>
    </row>
    <row r="12" spans="1:24" s="254" customFormat="1" x14ac:dyDescent="0.25">
      <c r="A12" s="632"/>
      <c r="B12" s="638"/>
      <c r="C12" s="632"/>
      <c r="D12" s="632"/>
      <c r="E12" s="632"/>
      <c r="F12" s="635"/>
      <c r="G12" s="632"/>
      <c r="H12" s="247">
        <v>9</v>
      </c>
      <c r="I12" s="251">
        <v>441614.98</v>
      </c>
      <c r="J12" s="251">
        <v>63988.17</v>
      </c>
      <c r="K12" s="251">
        <v>50760.3</v>
      </c>
      <c r="L12" s="251">
        <v>476033.49</v>
      </c>
      <c r="M12" s="255"/>
      <c r="N12" s="252">
        <v>9043.17</v>
      </c>
      <c r="O12" s="252"/>
      <c r="P12" s="252">
        <f t="shared" si="1"/>
        <v>1041440.11</v>
      </c>
      <c r="Q12" s="252">
        <v>1080000</v>
      </c>
      <c r="R12" s="183">
        <v>45562</v>
      </c>
      <c r="S12" s="253">
        <v>3867421</v>
      </c>
      <c r="T12" s="19"/>
      <c r="U12" s="19"/>
      <c r="V12" s="19"/>
      <c r="W12" s="19"/>
      <c r="X12" s="19"/>
    </row>
    <row r="13" spans="1:24" s="254" customFormat="1" x14ac:dyDescent="0.25">
      <c r="A13" s="632"/>
      <c r="B13" s="638"/>
      <c r="C13" s="632"/>
      <c r="D13" s="632"/>
      <c r="E13" s="632"/>
      <c r="F13" s="635"/>
      <c r="G13" s="632"/>
      <c r="H13" s="247">
        <v>10</v>
      </c>
      <c r="I13" s="251">
        <v>453550.52</v>
      </c>
      <c r="J13" s="251">
        <v>65717.58</v>
      </c>
      <c r="K13" s="251">
        <v>52132.2</v>
      </c>
      <c r="L13" s="251">
        <v>488899.26</v>
      </c>
      <c r="M13" s="255"/>
      <c r="N13" s="252">
        <v>9287.58</v>
      </c>
      <c r="O13" s="252"/>
      <c r="P13" s="252">
        <f t="shared" si="1"/>
        <v>1069587.1400000001</v>
      </c>
      <c r="Q13" s="252">
        <v>2230000</v>
      </c>
      <c r="R13" s="183">
        <v>45639</v>
      </c>
      <c r="S13" s="253">
        <v>3923727</v>
      </c>
      <c r="T13" s="253"/>
      <c r="U13" s="19"/>
      <c r="V13" s="19"/>
      <c r="W13" s="19"/>
      <c r="X13" s="19"/>
    </row>
    <row r="14" spans="1:24" s="254" customFormat="1" x14ac:dyDescent="0.25">
      <c r="A14" s="632"/>
      <c r="B14" s="638"/>
      <c r="C14" s="632"/>
      <c r="D14" s="632"/>
      <c r="E14" s="632"/>
      <c r="F14" s="635"/>
      <c r="G14" s="632"/>
      <c r="H14" s="247">
        <v>11</v>
      </c>
      <c r="I14" s="251">
        <v>549034.84</v>
      </c>
      <c r="J14" s="251">
        <v>79552.86</v>
      </c>
      <c r="K14" s="251">
        <v>63107.4</v>
      </c>
      <c r="L14" s="251">
        <v>591825.42000000004</v>
      </c>
      <c r="M14" s="255"/>
      <c r="N14" s="252">
        <v>11242.86</v>
      </c>
      <c r="O14" s="252"/>
      <c r="P14" s="252">
        <f t="shared" si="1"/>
        <v>1294763.3800000001</v>
      </c>
      <c r="Q14" s="252"/>
      <c r="R14" s="252"/>
      <c r="S14" s="183"/>
      <c r="T14" s="19"/>
      <c r="U14" s="19"/>
      <c r="V14" s="19"/>
      <c r="W14" s="19"/>
      <c r="X14" s="19"/>
    </row>
    <row r="15" spans="1:24" s="254" customFormat="1" x14ac:dyDescent="0.25">
      <c r="A15" s="632"/>
      <c r="B15" s="638"/>
      <c r="C15" s="632"/>
      <c r="D15" s="632"/>
      <c r="E15" s="632"/>
      <c r="F15" s="635"/>
      <c r="G15" s="632"/>
      <c r="H15" s="247">
        <v>13</v>
      </c>
      <c r="I15" s="251">
        <v>465486.06</v>
      </c>
      <c r="J15" s="251">
        <v>67446.990000000005</v>
      </c>
      <c r="K15" s="251">
        <v>53504.1</v>
      </c>
      <c r="L15" s="251">
        <v>501765.03</v>
      </c>
      <c r="M15" s="255"/>
      <c r="N15" s="252">
        <v>9531.99</v>
      </c>
      <c r="O15" s="252"/>
      <c r="P15" s="252">
        <f t="shared" si="1"/>
        <v>1097734.1700000002</v>
      </c>
      <c r="Q15" s="252"/>
      <c r="R15" s="252"/>
      <c r="S15" s="183"/>
      <c r="T15" s="19"/>
      <c r="U15" s="19"/>
      <c r="V15" s="19"/>
      <c r="W15" s="19"/>
      <c r="X15" s="19"/>
    </row>
    <row r="16" spans="1:24" s="254" customFormat="1" x14ac:dyDescent="0.25">
      <c r="A16" s="597"/>
      <c r="B16" s="638"/>
      <c r="C16" s="597"/>
      <c r="D16" s="597"/>
      <c r="E16" s="597"/>
      <c r="F16" s="636"/>
      <c r="G16" s="597"/>
      <c r="H16" s="247">
        <v>17</v>
      </c>
      <c r="I16" s="251">
        <v>751939.02</v>
      </c>
      <c r="J16" s="251">
        <v>108952.83</v>
      </c>
      <c r="K16" s="251">
        <v>86429.7</v>
      </c>
      <c r="L16" s="251">
        <v>810543.51</v>
      </c>
      <c r="M16" s="255"/>
      <c r="N16" s="252">
        <v>15397.83</v>
      </c>
      <c r="O16" s="252"/>
      <c r="P16" s="252">
        <f t="shared" si="1"/>
        <v>1773262.8900000001</v>
      </c>
      <c r="Q16" s="252"/>
      <c r="R16" s="252"/>
      <c r="S16" s="183"/>
      <c r="T16" s="19"/>
      <c r="U16" s="19"/>
      <c r="V16" s="19"/>
      <c r="W16" s="19"/>
      <c r="X16" s="19"/>
    </row>
    <row r="17" spans="1:24" s="254" customFormat="1" x14ac:dyDescent="0.25">
      <c r="A17" s="596" t="s">
        <v>1598</v>
      </c>
      <c r="B17" s="642" t="s">
        <v>3101</v>
      </c>
      <c r="C17" s="596" t="s">
        <v>2085</v>
      </c>
      <c r="D17" s="596" t="s">
        <v>1607</v>
      </c>
      <c r="E17" s="596" t="s">
        <v>1604</v>
      </c>
      <c r="F17" s="634">
        <v>44281</v>
      </c>
      <c r="G17" s="596" t="s">
        <v>3778</v>
      </c>
      <c r="H17" s="247">
        <v>1</v>
      </c>
      <c r="I17" s="251">
        <v>381937.28</v>
      </c>
      <c r="J17" s="251">
        <v>55341.120000000003</v>
      </c>
      <c r="K17" s="251">
        <v>43900.800000000003</v>
      </c>
      <c r="L17" s="251">
        <v>411704.64</v>
      </c>
      <c r="M17" s="255"/>
      <c r="N17" s="252">
        <v>7821.12</v>
      </c>
      <c r="O17" s="252"/>
      <c r="P17" s="252">
        <f t="shared" si="1"/>
        <v>900704.96000000008</v>
      </c>
      <c r="Q17" s="252"/>
      <c r="R17" s="252"/>
      <c r="S17" s="183"/>
      <c r="T17" s="19"/>
      <c r="U17" s="19"/>
      <c r="V17" s="19"/>
      <c r="W17" s="19"/>
      <c r="X17" s="19"/>
    </row>
    <row r="18" spans="1:24" s="254" customFormat="1" x14ac:dyDescent="0.25">
      <c r="A18" s="632"/>
      <c r="B18" s="643"/>
      <c r="C18" s="632"/>
      <c r="D18" s="632"/>
      <c r="E18" s="632"/>
      <c r="F18" s="635"/>
      <c r="G18" s="632"/>
      <c r="H18" s="247">
        <v>2</v>
      </c>
      <c r="I18" s="251">
        <v>298388.5</v>
      </c>
      <c r="J18" s="251">
        <v>43235.25</v>
      </c>
      <c r="K18" s="251">
        <v>34297.5</v>
      </c>
      <c r="L18" s="251">
        <v>321644.25</v>
      </c>
      <c r="M18" s="255"/>
      <c r="N18" s="252">
        <v>6110.25</v>
      </c>
      <c r="O18" s="252"/>
      <c r="P18" s="252">
        <f t="shared" si="1"/>
        <v>703675.75</v>
      </c>
      <c r="Q18" s="252"/>
      <c r="R18" s="252"/>
      <c r="S18" s="183"/>
      <c r="T18" s="19"/>
      <c r="U18" s="19"/>
      <c r="V18" s="19"/>
      <c r="W18" s="19"/>
      <c r="X18" s="19"/>
    </row>
    <row r="19" spans="1:24" s="254" customFormat="1" x14ac:dyDescent="0.25">
      <c r="A19" s="632"/>
      <c r="B19" s="643"/>
      <c r="C19" s="632"/>
      <c r="D19" s="632"/>
      <c r="E19" s="632"/>
      <c r="F19" s="635"/>
      <c r="G19" s="632"/>
      <c r="H19" s="247">
        <v>3</v>
      </c>
      <c r="I19" s="251">
        <v>274517.42</v>
      </c>
      <c r="J19" s="251">
        <v>39776.43</v>
      </c>
      <c r="K19" s="251">
        <v>31553.7</v>
      </c>
      <c r="L19" s="251">
        <v>295912.71000000002</v>
      </c>
      <c r="M19" s="255"/>
      <c r="N19" s="252">
        <v>5621.43</v>
      </c>
      <c r="O19" s="252"/>
      <c r="P19" s="252">
        <f t="shared" si="1"/>
        <v>647381.69000000006</v>
      </c>
      <c r="Q19" s="252"/>
      <c r="R19" s="252"/>
      <c r="S19" s="183"/>
      <c r="T19" s="19"/>
      <c r="U19" s="19"/>
      <c r="V19" s="19"/>
      <c r="W19" s="19"/>
      <c r="X19" s="19"/>
    </row>
    <row r="20" spans="1:24" s="254" customFormat="1" x14ac:dyDescent="0.25">
      <c r="A20" s="632"/>
      <c r="B20" s="643"/>
      <c r="C20" s="632"/>
      <c r="D20" s="632"/>
      <c r="E20" s="632"/>
      <c r="F20" s="635"/>
      <c r="G20" s="632"/>
      <c r="H20" s="247">
        <v>5</v>
      </c>
      <c r="I20" s="251">
        <v>250646.34</v>
      </c>
      <c r="J20" s="251">
        <v>36317.61</v>
      </c>
      <c r="K20" s="251">
        <v>28809.9</v>
      </c>
      <c r="L20" s="251">
        <v>270181.17</v>
      </c>
      <c r="M20" s="255"/>
      <c r="N20" s="252">
        <v>5132.6099999999997</v>
      </c>
      <c r="O20" s="252"/>
      <c r="P20" s="252">
        <f t="shared" si="1"/>
        <v>591087.63</v>
      </c>
      <c r="Q20" s="252"/>
      <c r="R20" s="252"/>
      <c r="S20" s="183"/>
      <c r="T20" s="19"/>
      <c r="U20" s="19"/>
      <c r="V20" s="19"/>
      <c r="W20" s="19"/>
      <c r="X20" s="19"/>
    </row>
    <row r="21" spans="1:24" s="254" customFormat="1" x14ac:dyDescent="0.25">
      <c r="A21" s="632"/>
      <c r="B21" s="643"/>
      <c r="C21" s="632"/>
      <c r="D21" s="632"/>
      <c r="E21" s="632"/>
      <c r="F21" s="635"/>
      <c r="G21" s="632"/>
      <c r="H21" s="247">
        <v>6</v>
      </c>
      <c r="I21" s="251">
        <v>298388.5</v>
      </c>
      <c r="J21" s="251">
        <v>43235.25</v>
      </c>
      <c r="K21" s="251">
        <v>34297.5</v>
      </c>
      <c r="L21" s="251">
        <v>321644.25</v>
      </c>
      <c r="M21" s="255"/>
      <c r="N21" s="252">
        <v>6110.25</v>
      </c>
      <c r="O21" s="252"/>
      <c r="P21" s="252">
        <f t="shared" si="1"/>
        <v>703675.75</v>
      </c>
      <c r="Q21" s="252"/>
      <c r="R21" s="252"/>
      <c r="S21" s="183"/>
      <c r="T21" s="19"/>
      <c r="U21" s="19"/>
      <c r="V21" s="19"/>
      <c r="W21" s="19"/>
      <c r="X21" s="19"/>
    </row>
    <row r="22" spans="1:24" s="254" customFormat="1" x14ac:dyDescent="0.25">
      <c r="A22" s="632"/>
      <c r="B22" s="643"/>
      <c r="C22" s="632"/>
      <c r="D22" s="632"/>
      <c r="E22" s="632"/>
      <c r="F22" s="635"/>
      <c r="G22" s="632"/>
      <c r="H22" s="242">
        <v>7</v>
      </c>
      <c r="I22" s="252">
        <v>453550.52</v>
      </c>
      <c r="J22" s="252">
        <v>65717.58</v>
      </c>
      <c r="K22" s="252">
        <v>52132.2</v>
      </c>
      <c r="L22" s="252">
        <v>488899.26</v>
      </c>
      <c r="M22" s="255"/>
      <c r="N22" s="252">
        <v>9287.58</v>
      </c>
      <c r="O22" s="252"/>
      <c r="P22" s="252">
        <f t="shared" si="1"/>
        <v>1069587.1400000001</v>
      </c>
      <c r="Q22" s="252"/>
      <c r="R22" s="252"/>
      <c r="S22" s="183"/>
      <c r="T22" s="19"/>
      <c r="U22" s="19"/>
      <c r="V22" s="19"/>
      <c r="W22" s="19"/>
      <c r="X22" s="19"/>
    </row>
    <row r="23" spans="1:24" s="254" customFormat="1" x14ac:dyDescent="0.25">
      <c r="A23" s="632"/>
      <c r="B23" s="643"/>
      <c r="C23" s="632"/>
      <c r="D23" s="632"/>
      <c r="E23" s="632"/>
      <c r="F23" s="635"/>
      <c r="G23" s="632"/>
      <c r="H23" s="242">
        <v>8</v>
      </c>
      <c r="I23" s="252">
        <v>238710.8</v>
      </c>
      <c r="J23" s="252">
        <v>34588.199999999997</v>
      </c>
      <c r="K23" s="252">
        <v>27438</v>
      </c>
      <c r="L23" s="252">
        <v>257315.4</v>
      </c>
      <c r="M23" s="255"/>
      <c r="N23" s="252">
        <v>4888.2</v>
      </c>
      <c r="O23" s="252"/>
      <c r="P23" s="252">
        <f t="shared" si="1"/>
        <v>562940.6</v>
      </c>
      <c r="Q23" s="252"/>
      <c r="R23" s="252"/>
      <c r="S23" s="183"/>
      <c r="T23" s="19"/>
      <c r="U23" s="19"/>
      <c r="V23" s="19"/>
      <c r="W23" s="19"/>
      <c r="X23" s="19"/>
    </row>
    <row r="24" spans="1:24" s="254" customFormat="1" x14ac:dyDescent="0.25">
      <c r="A24" s="632"/>
      <c r="B24" s="643"/>
      <c r="C24" s="632"/>
      <c r="D24" s="632"/>
      <c r="E24" s="632"/>
      <c r="F24" s="635"/>
      <c r="G24" s="632"/>
      <c r="H24" s="242">
        <v>9</v>
      </c>
      <c r="I24" s="252">
        <v>274517.42</v>
      </c>
      <c r="J24" s="252">
        <v>39776.43</v>
      </c>
      <c r="K24" s="252">
        <v>31553.7</v>
      </c>
      <c r="L24" s="252">
        <v>295912.71000000002</v>
      </c>
      <c r="M24" s="255"/>
      <c r="N24" s="252">
        <v>5621.43</v>
      </c>
      <c r="O24" s="252"/>
      <c r="P24" s="252">
        <f t="shared" si="1"/>
        <v>647381.69000000006</v>
      </c>
      <c r="Q24" s="252"/>
      <c r="R24" s="252"/>
      <c r="S24" s="183"/>
      <c r="T24" s="19"/>
      <c r="U24" s="19"/>
      <c r="V24" s="19"/>
      <c r="W24" s="19"/>
      <c r="X24" s="19"/>
    </row>
    <row r="25" spans="1:24" s="254" customFormat="1" x14ac:dyDescent="0.25">
      <c r="A25" s="632"/>
      <c r="B25" s="643"/>
      <c r="C25" s="632"/>
      <c r="D25" s="632"/>
      <c r="E25" s="632"/>
      <c r="F25" s="635"/>
      <c r="G25" s="632"/>
      <c r="H25" s="242">
        <v>11</v>
      </c>
      <c r="I25" s="252">
        <v>370001.74</v>
      </c>
      <c r="J25" s="252">
        <v>53611.71</v>
      </c>
      <c r="K25" s="252">
        <v>42528.9</v>
      </c>
      <c r="L25" s="252">
        <v>398838.87</v>
      </c>
      <c r="M25" s="255"/>
      <c r="N25" s="252">
        <v>7576.71</v>
      </c>
      <c r="O25" s="252"/>
      <c r="P25" s="252">
        <f t="shared" si="1"/>
        <v>872557.92999999993</v>
      </c>
      <c r="Q25" s="252"/>
      <c r="R25" s="252"/>
      <c r="S25" s="183"/>
      <c r="T25" s="19"/>
      <c r="U25" s="19"/>
      <c r="V25" s="19"/>
      <c r="W25" s="19"/>
      <c r="X25" s="19"/>
    </row>
    <row r="26" spans="1:24" s="254" customFormat="1" x14ac:dyDescent="0.25">
      <c r="A26" s="632"/>
      <c r="B26" s="643"/>
      <c r="C26" s="632"/>
      <c r="D26" s="632"/>
      <c r="E26" s="632"/>
      <c r="F26" s="635"/>
      <c r="G26" s="632"/>
      <c r="H26" s="242">
        <v>12</v>
      </c>
      <c r="I26" s="252">
        <v>346130.66</v>
      </c>
      <c r="J26" s="252">
        <v>50152.89</v>
      </c>
      <c r="K26" s="252">
        <v>39785.1</v>
      </c>
      <c r="L26" s="252">
        <v>373107.33</v>
      </c>
      <c r="M26" s="255"/>
      <c r="N26" s="252">
        <v>7087.89</v>
      </c>
      <c r="O26" s="252"/>
      <c r="P26" s="252">
        <f t="shared" si="1"/>
        <v>816263.87</v>
      </c>
      <c r="Q26" s="252"/>
      <c r="R26" s="252"/>
      <c r="S26" s="183"/>
      <c r="T26" s="19"/>
      <c r="U26" s="19"/>
      <c r="V26" s="19"/>
      <c r="W26" s="19"/>
      <c r="X26" s="19"/>
    </row>
    <row r="27" spans="1:24" s="254" customFormat="1" x14ac:dyDescent="0.25">
      <c r="A27" s="632"/>
      <c r="B27" s="643"/>
      <c r="C27" s="632"/>
      <c r="D27" s="632"/>
      <c r="E27" s="632"/>
      <c r="F27" s="635"/>
      <c r="G27" s="632"/>
      <c r="H27" s="242">
        <v>13</v>
      </c>
      <c r="I27" s="252">
        <v>393872.82</v>
      </c>
      <c r="J27" s="252">
        <v>57070.53</v>
      </c>
      <c r="K27" s="252">
        <v>45272.7</v>
      </c>
      <c r="L27" s="252">
        <v>424570.41</v>
      </c>
      <c r="M27" s="255"/>
      <c r="N27" s="252">
        <v>8065.53</v>
      </c>
      <c r="O27" s="252"/>
      <c r="P27" s="252">
        <f t="shared" si="1"/>
        <v>928851.99</v>
      </c>
      <c r="Q27" s="252"/>
      <c r="R27" s="252"/>
      <c r="S27" s="183"/>
      <c r="T27" s="19"/>
      <c r="U27" s="19"/>
      <c r="V27" s="19"/>
      <c r="W27" s="19"/>
      <c r="X27" s="19"/>
    </row>
    <row r="28" spans="1:24" s="254" customFormat="1" x14ac:dyDescent="0.25">
      <c r="A28" s="632"/>
      <c r="B28" s="643"/>
      <c r="C28" s="632"/>
      <c r="D28" s="632"/>
      <c r="E28" s="632"/>
      <c r="F28" s="635"/>
      <c r="G28" s="632"/>
      <c r="H28" s="242">
        <v>15</v>
      </c>
      <c r="I28" s="252">
        <v>429679.44</v>
      </c>
      <c r="J28" s="252">
        <v>62258.76</v>
      </c>
      <c r="K28" s="252">
        <v>49388.4</v>
      </c>
      <c r="L28" s="252">
        <v>463167.72</v>
      </c>
      <c r="M28" s="255"/>
      <c r="N28" s="252">
        <v>8798.76</v>
      </c>
      <c r="O28" s="252"/>
      <c r="P28" s="252">
        <f t="shared" si="1"/>
        <v>1013293.08</v>
      </c>
      <c r="Q28" s="252"/>
      <c r="R28" s="252"/>
      <c r="S28" s="183"/>
      <c r="T28" s="19"/>
      <c r="U28" s="19"/>
      <c r="V28" s="19"/>
      <c r="W28" s="19"/>
      <c r="X28" s="19"/>
    </row>
    <row r="29" spans="1:24" s="254" customFormat="1" x14ac:dyDescent="0.25">
      <c r="A29" s="632"/>
      <c r="B29" s="643"/>
      <c r="C29" s="632"/>
      <c r="D29" s="632"/>
      <c r="E29" s="632"/>
      <c r="F29" s="635"/>
      <c r="G29" s="632"/>
      <c r="H29" s="242">
        <v>16</v>
      </c>
      <c r="I29" s="252">
        <v>405808.36</v>
      </c>
      <c r="J29" s="252">
        <v>58799.94</v>
      </c>
      <c r="K29" s="252">
        <v>46644.6</v>
      </c>
      <c r="L29" s="252">
        <v>437436.18</v>
      </c>
      <c r="M29" s="255"/>
      <c r="N29" s="252">
        <v>8309.94</v>
      </c>
      <c r="O29" s="252"/>
      <c r="P29" s="252">
        <f t="shared" si="1"/>
        <v>956999.0199999999</v>
      </c>
      <c r="Q29" s="252"/>
      <c r="R29" s="252"/>
      <c r="S29" s="183"/>
      <c r="T29" s="19"/>
      <c r="U29" s="19"/>
      <c r="V29" s="19"/>
      <c r="W29" s="19"/>
      <c r="X29" s="19"/>
    </row>
    <row r="30" spans="1:24" s="254" customFormat="1" x14ac:dyDescent="0.25">
      <c r="A30" s="597"/>
      <c r="B30" s="643"/>
      <c r="C30" s="597"/>
      <c r="D30" s="597"/>
      <c r="E30" s="597"/>
      <c r="F30" s="636"/>
      <c r="G30" s="597"/>
      <c r="H30" s="242">
        <v>17</v>
      </c>
      <c r="I30" s="252">
        <v>608712.54</v>
      </c>
      <c r="J30" s="252">
        <v>88199.91</v>
      </c>
      <c r="K30" s="252">
        <v>69966.899999999994</v>
      </c>
      <c r="L30" s="252">
        <v>656154.27</v>
      </c>
      <c r="M30" s="255"/>
      <c r="N30" s="252">
        <v>12464.91</v>
      </c>
      <c r="O30" s="252"/>
      <c r="P30" s="252">
        <f t="shared" si="1"/>
        <v>1435498.53</v>
      </c>
      <c r="Q30" s="252"/>
      <c r="R30" s="252"/>
      <c r="S30" s="183"/>
      <c r="T30" s="19"/>
      <c r="U30" s="19"/>
      <c r="V30" s="19"/>
      <c r="W30" s="19"/>
      <c r="X30" s="19"/>
    </row>
    <row r="31" spans="1:24" s="254" customFormat="1" x14ac:dyDescent="0.25">
      <c r="A31" s="242" t="s">
        <v>4</v>
      </c>
      <c r="B31" s="12" t="s">
        <v>1729</v>
      </c>
      <c r="C31" s="249" t="s">
        <v>2085</v>
      </c>
      <c r="D31" s="242" t="s">
        <v>1608</v>
      </c>
      <c r="E31" s="242" t="s">
        <v>1600</v>
      </c>
      <c r="F31" s="243">
        <v>43623</v>
      </c>
      <c r="G31" s="242" t="s">
        <v>331</v>
      </c>
      <c r="H31" s="242"/>
      <c r="I31" s="252">
        <v>13024.14</v>
      </c>
      <c r="J31" s="252">
        <v>3458.82</v>
      </c>
      <c r="K31" s="252">
        <v>2743.8</v>
      </c>
      <c r="L31" s="252">
        <v>2219.6</v>
      </c>
      <c r="M31" s="252"/>
      <c r="N31" s="252">
        <v>321.38</v>
      </c>
      <c r="O31" s="252"/>
      <c r="P31" s="252">
        <f t="shared" ref="P31:P81" si="2">SUM(I31:N31)</f>
        <v>21767.739999999998</v>
      </c>
      <c r="Q31" s="252" t="s">
        <v>5282</v>
      </c>
      <c r="R31" s="183">
        <v>44399</v>
      </c>
      <c r="S31" s="255">
        <v>3102164</v>
      </c>
      <c r="T31" s="19"/>
      <c r="U31" s="12"/>
      <c r="V31" s="19"/>
      <c r="W31" s="19"/>
      <c r="X31" s="19"/>
    </row>
    <row r="32" spans="1:24" s="254" customFormat="1" x14ac:dyDescent="0.25">
      <c r="A32" s="594" t="s">
        <v>1596</v>
      </c>
      <c r="B32" s="594" t="s">
        <v>1730</v>
      </c>
      <c r="C32" s="596" t="s">
        <v>2085</v>
      </c>
      <c r="D32" s="594" t="s">
        <v>1607</v>
      </c>
      <c r="E32" s="594" t="s">
        <v>1604</v>
      </c>
      <c r="F32" s="598">
        <v>44264</v>
      </c>
      <c r="G32" s="242" t="s">
        <v>326</v>
      </c>
      <c r="H32" s="242">
        <v>1</v>
      </c>
      <c r="I32" s="252">
        <v>417743.9</v>
      </c>
      <c r="J32" s="252">
        <v>60529.35</v>
      </c>
      <c r="K32" s="252">
        <v>48016.5</v>
      </c>
      <c r="L32" s="252">
        <v>450301.95</v>
      </c>
      <c r="M32" s="252"/>
      <c r="N32" s="252">
        <v>8554.35</v>
      </c>
      <c r="O32" s="252"/>
      <c r="P32" s="252">
        <f t="shared" si="2"/>
        <v>985146.04999999993</v>
      </c>
      <c r="Q32" s="252"/>
      <c r="R32" s="183"/>
      <c r="S32" s="255"/>
      <c r="T32" s="19"/>
      <c r="U32" s="12"/>
      <c r="V32" s="19"/>
      <c r="W32" s="19"/>
      <c r="X32" s="19"/>
    </row>
    <row r="33" spans="1:24" s="254" customFormat="1" x14ac:dyDescent="0.25">
      <c r="A33" s="621"/>
      <c r="B33" s="621"/>
      <c r="C33" s="632"/>
      <c r="D33" s="621"/>
      <c r="E33" s="621"/>
      <c r="F33" s="622"/>
      <c r="G33" s="242" t="s">
        <v>326</v>
      </c>
      <c r="H33" s="242">
        <v>2</v>
      </c>
      <c r="I33" s="252">
        <v>310324.03999999998</v>
      </c>
      <c r="J33" s="252">
        <v>44964.66</v>
      </c>
      <c r="K33" s="252">
        <v>35669.4</v>
      </c>
      <c r="L33" s="252">
        <v>334510.02</v>
      </c>
      <c r="M33" s="252"/>
      <c r="N33" s="252">
        <v>6354.66</v>
      </c>
      <c r="O33" s="252"/>
      <c r="P33" s="252">
        <f t="shared" si="2"/>
        <v>731822.78</v>
      </c>
      <c r="Q33" s="252"/>
      <c r="R33" s="183"/>
      <c r="S33" s="255"/>
      <c r="T33" s="19"/>
      <c r="U33" s="12"/>
      <c r="V33" s="19"/>
      <c r="W33" s="19"/>
      <c r="X33" s="19"/>
    </row>
    <row r="34" spans="1:24" s="254" customFormat="1" x14ac:dyDescent="0.25">
      <c r="A34" s="621"/>
      <c r="B34" s="621"/>
      <c r="C34" s="632"/>
      <c r="D34" s="621"/>
      <c r="E34" s="621"/>
      <c r="F34" s="622"/>
      <c r="G34" s="242" t="s">
        <v>326</v>
      </c>
      <c r="H34" s="242">
        <v>3</v>
      </c>
      <c r="I34" s="252">
        <v>310324.03999999998</v>
      </c>
      <c r="J34" s="252">
        <v>44964.66</v>
      </c>
      <c r="K34" s="252">
        <v>35669.4</v>
      </c>
      <c r="L34" s="252">
        <v>334510.02</v>
      </c>
      <c r="M34" s="252"/>
      <c r="N34" s="252">
        <v>6354.66</v>
      </c>
      <c r="O34" s="252"/>
      <c r="P34" s="252">
        <f t="shared" si="2"/>
        <v>731822.78</v>
      </c>
      <c r="Q34" s="252"/>
      <c r="R34" s="183"/>
      <c r="S34" s="255"/>
      <c r="T34" s="19"/>
      <c r="U34" s="12"/>
      <c r="V34" s="19"/>
      <c r="W34" s="19"/>
      <c r="X34" s="19"/>
    </row>
    <row r="35" spans="1:24" s="254" customFormat="1" x14ac:dyDescent="0.25">
      <c r="A35" s="621"/>
      <c r="B35" s="621"/>
      <c r="C35" s="632"/>
      <c r="D35" s="621"/>
      <c r="E35" s="621"/>
      <c r="F35" s="622"/>
      <c r="G35" s="242" t="s">
        <v>326</v>
      </c>
      <c r="H35" s="242">
        <v>5</v>
      </c>
      <c r="I35" s="252">
        <v>214839.72</v>
      </c>
      <c r="J35" s="252">
        <v>31129.38</v>
      </c>
      <c r="K35" s="252">
        <v>24694.2</v>
      </c>
      <c r="L35" s="252">
        <v>231583.86</v>
      </c>
      <c r="M35" s="252"/>
      <c r="N35" s="252">
        <v>4399.38</v>
      </c>
      <c r="O35" s="252"/>
      <c r="P35" s="252">
        <f t="shared" si="2"/>
        <v>506646.54</v>
      </c>
      <c r="Q35" s="252"/>
      <c r="R35" s="183"/>
      <c r="S35" s="255"/>
      <c r="T35" s="19"/>
      <c r="U35" s="12"/>
      <c r="V35" s="19"/>
      <c r="W35" s="19"/>
      <c r="X35" s="19"/>
    </row>
    <row r="36" spans="1:24" s="254" customFormat="1" x14ac:dyDescent="0.25">
      <c r="A36" s="621"/>
      <c r="B36" s="621"/>
      <c r="C36" s="632"/>
      <c r="D36" s="621"/>
      <c r="E36" s="621"/>
      <c r="F36" s="622"/>
      <c r="G36" s="242" t="s">
        <v>326</v>
      </c>
      <c r="H36" s="242">
        <v>6</v>
      </c>
      <c r="I36" s="252">
        <v>322259.58</v>
      </c>
      <c r="J36" s="252">
        <v>46694.07</v>
      </c>
      <c r="K36" s="252">
        <v>37041.300000000003</v>
      </c>
      <c r="L36" s="252">
        <v>347375.79</v>
      </c>
      <c r="M36" s="252"/>
      <c r="N36" s="252">
        <v>6599.07</v>
      </c>
      <c r="O36" s="252"/>
      <c r="P36" s="252">
        <f t="shared" si="2"/>
        <v>759969.80999999994</v>
      </c>
      <c r="Q36" s="252"/>
      <c r="R36" s="183"/>
      <c r="S36" s="255"/>
      <c r="T36" s="19"/>
      <c r="U36" s="12"/>
      <c r="V36" s="19"/>
      <c r="W36" s="19"/>
      <c r="X36" s="19"/>
    </row>
    <row r="37" spans="1:24" s="254" customFormat="1" x14ac:dyDescent="0.25">
      <c r="A37" s="621"/>
      <c r="B37" s="621"/>
      <c r="C37" s="632"/>
      <c r="D37" s="621"/>
      <c r="E37" s="621"/>
      <c r="F37" s="622"/>
      <c r="G37" s="242" t="s">
        <v>326</v>
      </c>
      <c r="H37" s="242">
        <v>7</v>
      </c>
      <c r="I37" s="252">
        <v>286452.96000000002</v>
      </c>
      <c r="J37" s="252">
        <v>41505.839999999997</v>
      </c>
      <c r="K37" s="252">
        <v>32925.599999999999</v>
      </c>
      <c r="L37" s="252">
        <v>308778.48</v>
      </c>
      <c r="M37" s="252"/>
      <c r="N37" s="252">
        <v>5865.84</v>
      </c>
      <c r="O37" s="252"/>
      <c r="P37" s="252">
        <f t="shared" si="2"/>
        <v>675528.72</v>
      </c>
      <c r="Q37" s="252"/>
      <c r="R37" s="183"/>
      <c r="S37" s="255"/>
      <c r="T37" s="19"/>
      <c r="U37" s="12"/>
      <c r="V37" s="19"/>
      <c r="W37" s="19"/>
      <c r="X37" s="19"/>
    </row>
    <row r="38" spans="1:24" s="254" customFormat="1" x14ac:dyDescent="0.25">
      <c r="A38" s="621"/>
      <c r="B38" s="621"/>
      <c r="C38" s="632"/>
      <c r="D38" s="621"/>
      <c r="E38" s="621"/>
      <c r="F38" s="622"/>
      <c r="G38" s="242" t="s">
        <v>326</v>
      </c>
      <c r="H38" s="242">
        <v>9</v>
      </c>
      <c r="I38" s="252">
        <v>346130.66</v>
      </c>
      <c r="J38" s="252">
        <v>50152.89</v>
      </c>
      <c r="K38" s="252">
        <v>39785.1</v>
      </c>
      <c r="L38" s="252">
        <v>373107.33</v>
      </c>
      <c r="M38" s="252"/>
      <c r="N38" s="252">
        <v>7087.89</v>
      </c>
      <c r="O38" s="252"/>
      <c r="P38" s="252">
        <f t="shared" si="2"/>
        <v>816263.87</v>
      </c>
      <c r="Q38" s="252"/>
      <c r="R38" s="183"/>
      <c r="S38" s="255"/>
      <c r="T38" s="19"/>
      <c r="U38" s="12"/>
      <c r="V38" s="19"/>
      <c r="W38" s="19"/>
      <c r="X38" s="19"/>
    </row>
    <row r="39" spans="1:24" s="254" customFormat="1" x14ac:dyDescent="0.25">
      <c r="A39" s="621"/>
      <c r="B39" s="621"/>
      <c r="C39" s="632"/>
      <c r="D39" s="621"/>
      <c r="E39" s="621"/>
      <c r="F39" s="622"/>
      <c r="G39" s="242" t="s">
        <v>326</v>
      </c>
      <c r="H39" s="242">
        <v>9</v>
      </c>
      <c r="I39" s="252">
        <v>262581.88</v>
      </c>
      <c r="J39" s="252">
        <v>38047.019999999997</v>
      </c>
      <c r="K39" s="252">
        <v>30181.8</v>
      </c>
      <c r="L39" s="252">
        <v>283046.94</v>
      </c>
      <c r="M39" s="252"/>
      <c r="N39" s="252">
        <v>5377.02</v>
      </c>
      <c r="O39" s="252"/>
      <c r="P39" s="252">
        <f t="shared" si="2"/>
        <v>619234.66</v>
      </c>
      <c r="Q39" s="252"/>
      <c r="R39" s="183"/>
      <c r="S39" s="255"/>
      <c r="T39" s="19"/>
      <c r="U39" s="12"/>
      <c r="V39" s="19"/>
      <c r="W39" s="19"/>
      <c r="X39" s="19"/>
    </row>
    <row r="40" spans="1:24" s="254" customFormat="1" x14ac:dyDescent="0.25">
      <c r="A40" s="621"/>
      <c r="B40" s="621"/>
      <c r="C40" s="632"/>
      <c r="D40" s="621"/>
      <c r="E40" s="621"/>
      <c r="F40" s="622"/>
      <c r="G40" s="242" t="s">
        <v>3778</v>
      </c>
      <c r="H40" s="242">
        <v>10</v>
      </c>
      <c r="I40" s="252">
        <v>298388.5</v>
      </c>
      <c r="J40" s="252">
        <v>43235.25</v>
      </c>
      <c r="K40" s="252">
        <v>34297.5</v>
      </c>
      <c r="L40" s="252">
        <v>321644.25</v>
      </c>
      <c r="M40" s="252"/>
      <c r="N40" s="252">
        <v>6110.25</v>
      </c>
      <c r="O40" s="252"/>
      <c r="P40" s="252">
        <f t="shared" si="2"/>
        <v>703675.75</v>
      </c>
      <c r="Q40" s="252"/>
      <c r="R40" s="183"/>
      <c r="S40" s="255"/>
      <c r="T40" s="19"/>
      <c r="U40" s="12"/>
      <c r="V40" s="19"/>
      <c r="W40" s="19"/>
      <c r="X40" s="19"/>
    </row>
    <row r="41" spans="1:24" s="254" customFormat="1" x14ac:dyDescent="0.25">
      <c r="A41" s="621"/>
      <c r="B41" s="621"/>
      <c r="C41" s="632"/>
      <c r="D41" s="621"/>
      <c r="E41" s="621"/>
      <c r="F41" s="622"/>
      <c r="G41" s="242" t="s">
        <v>326</v>
      </c>
      <c r="H41" s="242">
        <v>11</v>
      </c>
      <c r="I41" s="252">
        <v>310324.03999999998</v>
      </c>
      <c r="J41" s="252">
        <v>44964.66</v>
      </c>
      <c r="K41" s="252">
        <v>35669.4</v>
      </c>
      <c r="L41" s="252">
        <v>334510.02</v>
      </c>
      <c r="M41" s="252"/>
      <c r="N41" s="252">
        <v>6354.66</v>
      </c>
      <c r="O41" s="252"/>
      <c r="P41" s="252">
        <f t="shared" si="2"/>
        <v>731822.78</v>
      </c>
      <c r="Q41" s="252"/>
      <c r="R41" s="183"/>
      <c r="S41" s="255"/>
      <c r="T41" s="19"/>
      <c r="U41" s="12"/>
      <c r="V41" s="19"/>
      <c r="W41" s="19"/>
      <c r="X41" s="19"/>
    </row>
    <row r="42" spans="1:24" s="254" customFormat="1" x14ac:dyDescent="0.25">
      <c r="A42" s="621"/>
      <c r="B42" s="621"/>
      <c r="C42" s="632"/>
      <c r="D42" s="621"/>
      <c r="E42" s="621"/>
      <c r="F42" s="622"/>
      <c r="G42" s="242" t="s">
        <v>326</v>
      </c>
      <c r="H42" s="242">
        <v>12</v>
      </c>
      <c r="I42" s="252">
        <v>322259.58</v>
      </c>
      <c r="J42" s="252">
        <v>46694.07</v>
      </c>
      <c r="K42" s="252">
        <v>37041.300000000003</v>
      </c>
      <c r="L42" s="252">
        <v>347375.79</v>
      </c>
      <c r="M42" s="252"/>
      <c r="N42" s="252">
        <v>6599.07</v>
      </c>
      <c r="O42" s="252"/>
      <c r="P42" s="252">
        <f t="shared" si="2"/>
        <v>759969.80999999994</v>
      </c>
      <c r="Q42" s="252"/>
      <c r="R42" s="183"/>
      <c r="S42" s="255"/>
      <c r="T42" s="19"/>
      <c r="U42" s="12"/>
      <c r="V42" s="19"/>
      <c r="W42" s="19"/>
      <c r="X42" s="19"/>
    </row>
    <row r="43" spans="1:24" s="254" customFormat="1" x14ac:dyDescent="0.25">
      <c r="A43" s="621"/>
      <c r="B43" s="621"/>
      <c r="C43" s="632"/>
      <c r="D43" s="621"/>
      <c r="E43" s="621"/>
      <c r="F43" s="622"/>
      <c r="G43" s="242" t="s">
        <v>326</v>
      </c>
      <c r="H43" s="242">
        <v>13</v>
      </c>
      <c r="I43" s="252">
        <v>346130.66</v>
      </c>
      <c r="J43" s="252">
        <v>50152.89</v>
      </c>
      <c r="K43" s="252">
        <v>39785.1</v>
      </c>
      <c r="L43" s="252">
        <v>373107.33</v>
      </c>
      <c r="M43" s="252"/>
      <c r="N43" s="252">
        <v>7087.89</v>
      </c>
      <c r="O43" s="252"/>
      <c r="P43" s="252">
        <f t="shared" si="2"/>
        <v>816263.87</v>
      </c>
      <c r="Q43" s="252"/>
      <c r="R43" s="183"/>
      <c r="S43" s="255"/>
      <c r="T43" s="19"/>
      <c r="U43" s="12"/>
      <c r="V43" s="19"/>
      <c r="W43" s="19"/>
      <c r="X43" s="19"/>
    </row>
    <row r="44" spans="1:24" s="254" customFormat="1" x14ac:dyDescent="0.25">
      <c r="A44" s="621"/>
      <c r="B44" s="621"/>
      <c r="C44" s="632"/>
      <c r="D44" s="621"/>
      <c r="E44" s="621"/>
      <c r="F44" s="622"/>
      <c r="G44" s="242" t="s">
        <v>326</v>
      </c>
      <c r="H44" s="242">
        <v>15</v>
      </c>
      <c r="I44" s="252">
        <v>346130.66</v>
      </c>
      <c r="J44" s="252">
        <v>50152.89</v>
      </c>
      <c r="K44" s="252">
        <v>39785.1</v>
      </c>
      <c r="L44" s="252">
        <v>373107.33</v>
      </c>
      <c r="M44" s="252"/>
      <c r="N44" s="252">
        <v>7087.89</v>
      </c>
      <c r="O44" s="252"/>
      <c r="P44" s="252">
        <f t="shared" si="2"/>
        <v>816263.87</v>
      </c>
      <c r="Q44" s="252"/>
      <c r="R44" s="183"/>
      <c r="S44" s="255"/>
      <c r="T44" s="19"/>
      <c r="U44" s="12"/>
      <c r="V44" s="19"/>
      <c r="W44" s="19"/>
      <c r="X44" s="19"/>
    </row>
    <row r="45" spans="1:24" s="254" customFormat="1" x14ac:dyDescent="0.25">
      <c r="A45" s="621"/>
      <c r="B45" s="621"/>
      <c r="C45" s="632"/>
      <c r="D45" s="621"/>
      <c r="E45" s="621"/>
      <c r="F45" s="622"/>
      <c r="G45" s="242" t="s">
        <v>326</v>
      </c>
      <c r="H45" s="242">
        <v>16</v>
      </c>
      <c r="I45" s="252">
        <v>358066.2</v>
      </c>
      <c r="J45" s="252">
        <v>51882.3</v>
      </c>
      <c r="K45" s="252">
        <v>41157</v>
      </c>
      <c r="L45" s="252">
        <v>385973.1</v>
      </c>
      <c r="M45" s="252"/>
      <c r="N45" s="252">
        <v>7332.2</v>
      </c>
      <c r="O45" s="252"/>
      <c r="P45" s="252">
        <f t="shared" si="2"/>
        <v>844410.79999999993</v>
      </c>
      <c r="Q45" s="252"/>
      <c r="R45" s="183"/>
      <c r="S45" s="255"/>
      <c r="T45" s="19"/>
      <c r="U45" s="12"/>
      <c r="V45" s="19"/>
      <c r="W45" s="19"/>
      <c r="X45" s="19"/>
    </row>
    <row r="46" spans="1:24" s="254" customFormat="1" x14ac:dyDescent="0.25">
      <c r="A46" s="621"/>
      <c r="B46" s="621"/>
      <c r="C46" s="632"/>
      <c r="D46" s="621"/>
      <c r="E46" s="621"/>
      <c r="F46" s="622"/>
      <c r="G46" s="242" t="s">
        <v>326</v>
      </c>
      <c r="H46" s="242">
        <v>17</v>
      </c>
      <c r="I46" s="252">
        <v>346130.66</v>
      </c>
      <c r="J46" s="252">
        <v>50152.89</v>
      </c>
      <c r="K46" s="252">
        <v>39785.1</v>
      </c>
      <c r="L46" s="252">
        <v>373107.33</v>
      </c>
      <c r="M46" s="252"/>
      <c r="N46" s="252">
        <v>7087.89</v>
      </c>
      <c r="O46" s="252"/>
      <c r="P46" s="252">
        <f t="shared" si="2"/>
        <v>816263.87</v>
      </c>
      <c r="Q46" s="252"/>
      <c r="R46" s="183"/>
      <c r="S46" s="255"/>
      <c r="T46" s="19"/>
      <c r="U46" s="12"/>
      <c r="V46" s="19"/>
      <c r="W46" s="19"/>
      <c r="X46" s="19"/>
    </row>
    <row r="47" spans="1:24" s="254" customFormat="1" x14ac:dyDescent="0.25">
      <c r="A47" s="621"/>
      <c r="B47" s="621"/>
      <c r="C47" s="632"/>
      <c r="D47" s="621"/>
      <c r="E47" s="621"/>
      <c r="F47" s="622"/>
      <c r="G47" s="242" t="s">
        <v>326</v>
      </c>
      <c r="H47" s="242">
        <v>18</v>
      </c>
      <c r="I47" s="252">
        <v>274517.42</v>
      </c>
      <c r="J47" s="252">
        <v>39776.43</v>
      </c>
      <c r="K47" s="252">
        <v>31553.7</v>
      </c>
      <c r="L47" s="252">
        <v>295912.71000000002</v>
      </c>
      <c r="M47" s="252"/>
      <c r="N47" s="252">
        <v>5621.43</v>
      </c>
      <c r="O47" s="252"/>
      <c r="P47" s="252">
        <f t="shared" si="2"/>
        <v>647381.69000000006</v>
      </c>
      <c r="Q47" s="252"/>
      <c r="R47" s="183"/>
      <c r="S47" s="255"/>
      <c r="T47" s="19"/>
      <c r="U47" s="12"/>
      <c r="V47" s="19"/>
      <c r="W47" s="19"/>
      <c r="X47" s="19"/>
    </row>
    <row r="48" spans="1:24" s="254" customFormat="1" x14ac:dyDescent="0.25">
      <c r="A48" s="621"/>
      <c r="B48" s="621"/>
      <c r="C48" s="632"/>
      <c r="D48" s="621"/>
      <c r="E48" s="621"/>
      <c r="F48" s="622"/>
      <c r="G48" s="242" t="s">
        <v>326</v>
      </c>
      <c r="H48" s="242">
        <v>19</v>
      </c>
      <c r="I48" s="252">
        <v>238710.8</v>
      </c>
      <c r="J48" s="252">
        <v>34588.199999999997</v>
      </c>
      <c r="K48" s="252">
        <v>27438</v>
      </c>
      <c r="L48" s="252">
        <v>257315.4</v>
      </c>
      <c r="M48" s="252"/>
      <c r="N48" s="252">
        <v>4888.2</v>
      </c>
      <c r="O48" s="252"/>
      <c r="P48" s="252">
        <f t="shared" si="2"/>
        <v>562940.6</v>
      </c>
      <c r="Q48" s="252"/>
      <c r="R48" s="183"/>
      <c r="S48" s="255"/>
      <c r="T48" s="19"/>
      <c r="U48" s="12"/>
      <c r="V48" s="19"/>
      <c r="W48" s="19"/>
      <c r="X48" s="19"/>
    </row>
    <row r="49" spans="1:24" s="254" customFormat="1" x14ac:dyDescent="0.25">
      <c r="A49" s="621"/>
      <c r="B49" s="621"/>
      <c r="C49" s="632"/>
      <c r="D49" s="621"/>
      <c r="E49" s="621"/>
      <c r="F49" s="622"/>
      <c r="G49" s="242" t="s">
        <v>326</v>
      </c>
      <c r="H49" s="242">
        <v>20</v>
      </c>
      <c r="I49" s="252">
        <v>238710.8</v>
      </c>
      <c r="J49" s="252">
        <v>34588.199999999997</v>
      </c>
      <c r="K49" s="252">
        <v>27438</v>
      </c>
      <c r="L49" s="252">
        <v>257315.4</v>
      </c>
      <c r="M49" s="252"/>
      <c r="N49" s="252">
        <v>4888.2</v>
      </c>
      <c r="O49" s="252"/>
      <c r="P49" s="252">
        <f t="shared" si="2"/>
        <v>562940.6</v>
      </c>
      <c r="Q49" s="252"/>
      <c r="R49" s="183"/>
      <c r="S49" s="255"/>
      <c r="T49" s="19"/>
      <c r="U49" s="12"/>
      <c r="V49" s="19"/>
      <c r="W49" s="19"/>
      <c r="X49" s="19"/>
    </row>
    <row r="50" spans="1:24" s="254" customFormat="1" x14ac:dyDescent="0.25">
      <c r="A50" s="595"/>
      <c r="B50" s="595"/>
      <c r="C50" s="597"/>
      <c r="D50" s="595"/>
      <c r="E50" s="595"/>
      <c r="F50" s="599"/>
      <c r="G50" s="242" t="s">
        <v>326</v>
      </c>
      <c r="H50" s="242">
        <v>21</v>
      </c>
      <c r="I50" s="252">
        <v>322259.58</v>
      </c>
      <c r="J50" s="252">
        <v>46694.07</v>
      </c>
      <c r="K50" s="252">
        <v>37041.300000000003</v>
      </c>
      <c r="L50" s="252">
        <v>347375.79</v>
      </c>
      <c r="M50" s="252"/>
      <c r="N50" s="252">
        <v>6599.07</v>
      </c>
      <c r="O50" s="252"/>
      <c r="P50" s="252">
        <f t="shared" si="2"/>
        <v>759969.80999999994</v>
      </c>
      <c r="Q50" s="252"/>
      <c r="R50" s="183"/>
      <c r="S50" s="255"/>
      <c r="T50" s="19"/>
      <c r="U50" s="12"/>
      <c r="V50" s="19"/>
      <c r="W50" s="19"/>
      <c r="X50" s="19"/>
    </row>
    <row r="51" spans="1:24" s="254" customFormat="1" x14ac:dyDescent="0.25">
      <c r="A51" s="234" t="s">
        <v>5224</v>
      </c>
      <c r="B51" s="238" t="s">
        <v>5225</v>
      </c>
      <c r="C51" s="257" t="s">
        <v>2021</v>
      </c>
      <c r="D51" s="234" t="s">
        <v>1609</v>
      </c>
      <c r="E51" s="234" t="s">
        <v>1603</v>
      </c>
      <c r="F51" s="231">
        <v>44123</v>
      </c>
      <c r="G51" s="242" t="s">
        <v>327</v>
      </c>
      <c r="H51" s="242"/>
      <c r="I51" s="252">
        <v>130241.4</v>
      </c>
      <c r="J51" s="252">
        <v>34588.199999999997</v>
      </c>
      <c r="K51" s="252">
        <v>27438</v>
      </c>
      <c r="L51" s="252">
        <v>150785.20000000001</v>
      </c>
      <c r="M51" s="252"/>
      <c r="N51" s="252">
        <v>3276.4</v>
      </c>
      <c r="O51" s="252"/>
      <c r="P51" s="252">
        <f t="shared" si="2"/>
        <v>346329.2</v>
      </c>
      <c r="Q51" s="252"/>
      <c r="R51" s="183"/>
      <c r="S51" s="255"/>
      <c r="T51" s="19"/>
      <c r="U51" s="19"/>
      <c r="V51" s="19"/>
      <c r="W51" s="19"/>
      <c r="X51" s="19"/>
    </row>
    <row r="52" spans="1:24" s="254" customFormat="1" x14ac:dyDescent="0.25">
      <c r="A52" s="594" t="s">
        <v>5</v>
      </c>
      <c r="B52" s="613" t="s">
        <v>3836</v>
      </c>
      <c r="C52" s="596" t="s">
        <v>2085</v>
      </c>
      <c r="D52" s="594" t="s">
        <v>1611</v>
      </c>
      <c r="E52" s="594" t="s">
        <v>1610</v>
      </c>
      <c r="F52" s="598">
        <v>44062</v>
      </c>
      <c r="G52" s="594" t="s">
        <v>329</v>
      </c>
      <c r="H52" s="242">
        <v>1</v>
      </c>
      <c r="I52" s="252">
        <v>6512.07</v>
      </c>
      <c r="J52" s="252">
        <v>1729.41</v>
      </c>
      <c r="K52" s="252">
        <v>1371.9</v>
      </c>
      <c r="L52" s="252">
        <v>1109.8</v>
      </c>
      <c r="M52" s="252"/>
      <c r="N52" s="252">
        <v>160.69</v>
      </c>
      <c r="O52" s="252"/>
      <c r="P52" s="252">
        <f t="shared" si="2"/>
        <v>10883.869999999999</v>
      </c>
      <c r="Q52" s="252">
        <v>11033.09</v>
      </c>
      <c r="R52" s="183">
        <v>44337</v>
      </c>
      <c r="S52" s="255">
        <v>3066473</v>
      </c>
      <c r="T52" s="19"/>
      <c r="U52" s="19"/>
      <c r="V52" s="19"/>
      <c r="W52" s="19"/>
      <c r="X52" s="19"/>
    </row>
    <row r="53" spans="1:24" s="254" customFormat="1" x14ac:dyDescent="0.25">
      <c r="A53" s="595"/>
      <c r="B53" s="614"/>
      <c r="C53" s="597"/>
      <c r="D53" s="595"/>
      <c r="E53" s="595"/>
      <c r="F53" s="599"/>
      <c r="G53" s="595"/>
      <c r="H53" s="242">
        <v>2</v>
      </c>
      <c r="I53" s="252">
        <v>130241.4</v>
      </c>
      <c r="J53" s="252">
        <v>34588.199999999997</v>
      </c>
      <c r="K53" s="252">
        <v>27438</v>
      </c>
      <c r="L53" s="252">
        <v>22196</v>
      </c>
      <c r="M53" s="252"/>
      <c r="N53" s="252">
        <v>3213.8</v>
      </c>
      <c r="O53" s="252"/>
      <c r="P53" s="252">
        <f t="shared" si="2"/>
        <v>217677.39999999997</v>
      </c>
      <c r="Q53" s="252">
        <v>220662.08</v>
      </c>
      <c r="R53" s="183">
        <v>44337</v>
      </c>
      <c r="S53" s="255">
        <v>3066474</v>
      </c>
      <c r="T53" s="19"/>
      <c r="U53" s="19"/>
      <c r="V53" s="19"/>
      <c r="W53" s="19"/>
      <c r="X53" s="19"/>
    </row>
    <row r="54" spans="1:24" s="254" customFormat="1" x14ac:dyDescent="0.25">
      <c r="A54" s="594" t="s">
        <v>6</v>
      </c>
      <c r="B54" s="661" t="s">
        <v>1732</v>
      </c>
      <c r="C54" s="596" t="s">
        <v>2085</v>
      </c>
      <c r="D54" s="594" t="s">
        <v>1617</v>
      </c>
      <c r="E54" s="594" t="s">
        <v>1612</v>
      </c>
      <c r="F54" s="598">
        <v>44102</v>
      </c>
      <c r="G54" s="594" t="s">
        <v>325</v>
      </c>
      <c r="H54" s="242"/>
      <c r="I54" s="252">
        <v>82852.899999999994</v>
      </c>
      <c r="J54" s="252">
        <v>39928.46</v>
      </c>
      <c r="K54" s="252">
        <v>32524.7</v>
      </c>
      <c r="L54" s="252">
        <v>123076.2</v>
      </c>
      <c r="M54" s="252"/>
      <c r="N54" s="252">
        <v>2610.14</v>
      </c>
      <c r="O54" s="252"/>
      <c r="P54" s="252">
        <f t="shared" si="2"/>
        <v>280992.40000000002</v>
      </c>
      <c r="Q54" s="252">
        <v>32738.25</v>
      </c>
      <c r="R54" s="183">
        <v>45058</v>
      </c>
      <c r="S54" s="255">
        <v>3518171</v>
      </c>
      <c r="T54" s="19"/>
      <c r="U54" s="19"/>
      <c r="V54" s="19"/>
      <c r="W54" s="19"/>
      <c r="X54" s="19"/>
    </row>
    <row r="55" spans="1:24" s="254" customFormat="1" x14ac:dyDescent="0.25">
      <c r="A55" s="595"/>
      <c r="B55" s="663"/>
      <c r="C55" s="597"/>
      <c r="D55" s="595"/>
      <c r="E55" s="595"/>
      <c r="F55" s="599"/>
      <c r="G55" s="595"/>
      <c r="H55" s="242"/>
      <c r="I55" s="252">
        <v>75075.740000000005</v>
      </c>
      <c r="J55" s="252">
        <v>36180.49</v>
      </c>
      <c r="K55" s="252">
        <v>29471.7</v>
      </c>
      <c r="L55" s="252">
        <v>111523.4</v>
      </c>
      <c r="M55" s="252"/>
      <c r="N55" s="252">
        <v>2365.13</v>
      </c>
      <c r="O55" s="252"/>
      <c r="P55" s="252">
        <f t="shared" si="2"/>
        <v>254616.46000000002</v>
      </c>
      <c r="Q55" s="252">
        <v>254616.46</v>
      </c>
      <c r="R55" s="183">
        <v>45607</v>
      </c>
      <c r="S55" s="255">
        <v>3893074</v>
      </c>
      <c r="T55" s="19"/>
      <c r="U55" s="19"/>
      <c r="V55" s="19"/>
      <c r="W55" s="19"/>
      <c r="X55" s="19"/>
    </row>
    <row r="56" spans="1:24" s="254" customFormat="1" x14ac:dyDescent="0.25">
      <c r="A56" s="594" t="s">
        <v>4058</v>
      </c>
      <c r="B56" s="661" t="s">
        <v>4059</v>
      </c>
      <c r="C56" s="596" t="s">
        <v>2085</v>
      </c>
      <c r="D56" s="594" t="s">
        <v>1645</v>
      </c>
      <c r="E56" s="594" t="s">
        <v>1612</v>
      </c>
      <c r="F56" s="598">
        <v>44530</v>
      </c>
      <c r="G56" s="594" t="s">
        <v>325</v>
      </c>
      <c r="H56" s="242" t="s">
        <v>5980</v>
      </c>
      <c r="I56" s="252">
        <v>11252.03</v>
      </c>
      <c r="J56" s="252">
        <v>5422.58</v>
      </c>
      <c r="K56" s="252">
        <v>4417.09</v>
      </c>
      <c r="L56" s="252">
        <v>16714.650000000001</v>
      </c>
      <c r="M56" s="252"/>
      <c r="N56" s="252">
        <v>354.48</v>
      </c>
      <c r="O56" s="252"/>
      <c r="P56" s="252">
        <f t="shared" si="2"/>
        <v>38160.830000000009</v>
      </c>
      <c r="Q56" s="252">
        <v>38160.83</v>
      </c>
      <c r="R56" s="183">
        <v>45058</v>
      </c>
      <c r="S56" s="255">
        <v>3518171</v>
      </c>
      <c r="T56" s="19"/>
      <c r="U56" s="19"/>
      <c r="V56" s="19"/>
      <c r="W56" s="19"/>
      <c r="X56" s="19"/>
    </row>
    <row r="57" spans="1:24" s="254" customFormat="1" x14ac:dyDescent="0.25">
      <c r="A57" s="621"/>
      <c r="B57" s="662"/>
      <c r="C57" s="632"/>
      <c r="D57" s="621"/>
      <c r="E57" s="621"/>
      <c r="F57" s="622"/>
      <c r="G57" s="621"/>
      <c r="H57" s="242" t="s">
        <v>5981</v>
      </c>
      <c r="I57" s="252">
        <v>63046.44</v>
      </c>
      <c r="J57" s="252">
        <v>30383.33</v>
      </c>
      <c r="K57" s="252">
        <v>24749.48</v>
      </c>
      <c r="L57" s="252">
        <v>93654.13</v>
      </c>
      <c r="M57" s="252"/>
      <c r="N57" s="252">
        <v>1986.17</v>
      </c>
      <c r="O57" s="252"/>
      <c r="P57" s="252">
        <f t="shared" si="2"/>
        <v>213819.55000000002</v>
      </c>
      <c r="Q57" s="252">
        <v>254220.83</v>
      </c>
      <c r="R57" s="183">
        <v>45607</v>
      </c>
      <c r="S57" s="255">
        <v>3893074</v>
      </c>
      <c r="T57" s="19"/>
      <c r="U57" s="19"/>
      <c r="V57" s="19"/>
      <c r="W57" s="19"/>
      <c r="X57" s="19"/>
    </row>
    <row r="58" spans="1:24" s="254" customFormat="1" x14ac:dyDescent="0.25">
      <c r="A58" s="595"/>
      <c r="B58" s="663"/>
      <c r="C58" s="597"/>
      <c r="D58" s="595"/>
      <c r="E58" s="595"/>
      <c r="F58" s="599"/>
      <c r="G58" s="595"/>
      <c r="H58" s="242" t="s">
        <v>5982</v>
      </c>
      <c r="I58" s="252">
        <v>63046.44</v>
      </c>
      <c r="J58" s="252">
        <v>30383.33</v>
      </c>
      <c r="K58" s="252">
        <v>24749.48</v>
      </c>
      <c r="L58" s="252">
        <v>93654.13</v>
      </c>
      <c r="M58" s="252"/>
      <c r="N58" s="252">
        <v>1986.17</v>
      </c>
      <c r="O58" s="252"/>
      <c r="P58" s="252">
        <f t="shared" si="2"/>
        <v>213819.55000000002</v>
      </c>
      <c r="Q58" s="252"/>
      <c r="R58" s="183"/>
      <c r="S58" s="255"/>
      <c r="T58" s="19"/>
      <c r="U58" s="19"/>
      <c r="V58" s="19"/>
      <c r="W58" s="19"/>
      <c r="X58" s="19"/>
    </row>
    <row r="59" spans="1:24" s="254" customFormat="1" x14ac:dyDescent="0.25">
      <c r="A59" s="242" t="s">
        <v>3505</v>
      </c>
      <c r="B59" s="12" t="s">
        <v>3837</v>
      </c>
      <c r="C59" s="249" t="s">
        <v>2085</v>
      </c>
      <c r="D59" s="242" t="s">
        <v>1609</v>
      </c>
      <c r="E59" s="242" t="s">
        <v>1603</v>
      </c>
      <c r="F59" s="243">
        <v>44123</v>
      </c>
      <c r="G59" s="242" t="s">
        <v>327</v>
      </c>
      <c r="H59" s="242"/>
      <c r="I59" s="252">
        <v>91168.98</v>
      </c>
      <c r="J59" s="252">
        <v>24211.74</v>
      </c>
      <c r="K59" s="252">
        <v>19206.599999999999</v>
      </c>
      <c r="L59" s="252">
        <v>105549.64</v>
      </c>
      <c r="M59" s="252"/>
      <c r="N59" s="252">
        <v>2293.48</v>
      </c>
      <c r="O59" s="252"/>
      <c r="P59" s="252">
        <f t="shared" si="2"/>
        <v>242430.44000000003</v>
      </c>
      <c r="Q59" s="252"/>
      <c r="R59" s="183"/>
      <c r="S59" s="255"/>
      <c r="T59" s="19"/>
      <c r="U59" s="19"/>
      <c r="V59" s="19"/>
      <c r="W59" s="19"/>
      <c r="X59" s="19"/>
    </row>
    <row r="60" spans="1:24" s="254" customFormat="1" x14ac:dyDescent="0.25">
      <c r="A60" s="242" t="s">
        <v>4550</v>
      </c>
      <c r="B60" s="12" t="s">
        <v>4551</v>
      </c>
      <c r="C60" s="249" t="s">
        <v>2085</v>
      </c>
      <c r="D60" s="242" t="s">
        <v>4552</v>
      </c>
      <c r="E60" s="242" t="s">
        <v>1603</v>
      </c>
      <c r="F60" s="243">
        <v>44438</v>
      </c>
      <c r="G60" s="242" t="s">
        <v>327</v>
      </c>
      <c r="H60" s="242"/>
      <c r="I60" s="252">
        <v>6623.01</v>
      </c>
      <c r="J60" s="252">
        <v>1758.87</v>
      </c>
      <c r="K60" s="252">
        <v>1395.27</v>
      </c>
      <c r="L60" s="252">
        <v>7667.7</v>
      </c>
      <c r="M60" s="252"/>
      <c r="N60" s="252">
        <v>166.61</v>
      </c>
      <c r="O60" s="252"/>
      <c r="P60" s="252">
        <f>SUM(I60:N60)</f>
        <v>17611.460000000003</v>
      </c>
      <c r="Q60" s="252">
        <v>19633.41</v>
      </c>
      <c r="R60" s="183">
        <v>45205</v>
      </c>
      <c r="S60" s="255">
        <v>3621421</v>
      </c>
      <c r="T60" s="19"/>
      <c r="U60" s="19"/>
      <c r="V60" s="19"/>
      <c r="W60" s="19"/>
      <c r="X60" s="19"/>
    </row>
    <row r="61" spans="1:24" s="254" customFormat="1" x14ac:dyDescent="0.25">
      <c r="A61" s="242" t="s">
        <v>107</v>
      </c>
      <c r="B61" s="19" t="s">
        <v>3824</v>
      </c>
      <c r="C61" s="249" t="s">
        <v>2085</v>
      </c>
      <c r="D61" s="242" t="s">
        <v>1700</v>
      </c>
      <c r="E61" s="242" t="s">
        <v>1612</v>
      </c>
      <c r="F61" s="243">
        <v>44025</v>
      </c>
      <c r="G61" s="242" t="s">
        <v>325</v>
      </c>
      <c r="H61" s="242"/>
      <c r="I61" s="252">
        <v>3186.65</v>
      </c>
      <c r="J61" s="252">
        <v>1535.71</v>
      </c>
      <c r="K61" s="252">
        <v>1250.95</v>
      </c>
      <c r="L61" s="252">
        <v>4733.7</v>
      </c>
      <c r="M61" s="252"/>
      <c r="N61" s="252">
        <v>100.39</v>
      </c>
      <c r="O61" s="252"/>
      <c r="P61" s="252">
        <f t="shared" ref="P61:P73" si="3">SUM(I61:N61)</f>
        <v>10807.4</v>
      </c>
      <c r="Q61" s="252">
        <v>10807.4</v>
      </c>
      <c r="R61" s="183">
        <v>44035</v>
      </c>
      <c r="S61" s="255" t="s">
        <v>108</v>
      </c>
      <c r="T61" s="19"/>
      <c r="U61" s="19"/>
      <c r="V61" s="19"/>
      <c r="W61" s="19"/>
      <c r="X61" s="19"/>
    </row>
    <row r="62" spans="1:24" s="254" customFormat="1" x14ac:dyDescent="0.25">
      <c r="A62" s="242" t="s">
        <v>109</v>
      </c>
      <c r="B62" s="19" t="s">
        <v>1701</v>
      </c>
      <c r="C62" s="249" t="s">
        <v>2085</v>
      </c>
      <c r="D62" s="242" t="s">
        <v>1702</v>
      </c>
      <c r="E62" s="242" t="s">
        <v>1619</v>
      </c>
      <c r="F62" s="243">
        <v>44069</v>
      </c>
      <c r="G62" s="242" t="s">
        <v>328</v>
      </c>
      <c r="H62" s="242"/>
      <c r="I62" s="252">
        <v>3667.74</v>
      </c>
      <c r="J62" s="252">
        <v>1339.92</v>
      </c>
      <c r="K62" s="252">
        <v>2011.79</v>
      </c>
      <c r="L62" s="252">
        <v>1106.92</v>
      </c>
      <c r="M62" s="252"/>
      <c r="N62" s="252">
        <v>121.94</v>
      </c>
      <c r="O62" s="252"/>
      <c r="P62" s="252">
        <f t="shared" si="3"/>
        <v>8248.31</v>
      </c>
      <c r="Q62" s="252">
        <v>8328.1</v>
      </c>
      <c r="R62" s="183">
        <v>44250</v>
      </c>
      <c r="S62" s="255" t="s">
        <v>110</v>
      </c>
      <c r="T62" s="19"/>
      <c r="U62" s="19"/>
      <c r="V62" s="19"/>
      <c r="W62" s="19"/>
      <c r="X62" s="19"/>
    </row>
    <row r="63" spans="1:24" s="254" customFormat="1" x14ac:dyDescent="0.25">
      <c r="A63" s="242" t="s">
        <v>111</v>
      </c>
      <c r="B63" s="19" t="s">
        <v>3825</v>
      </c>
      <c r="C63" s="249" t="s">
        <v>2085</v>
      </c>
      <c r="D63" s="242" t="s">
        <v>1703</v>
      </c>
      <c r="E63" s="242" t="s">
        <v>1604</v>
      </c>
      <c r="F63" s="243">
        <v>44036</v>
      </c>
      <c r="G63" s="242" t="s">
        <v>326</v>
      </c>
      <c r="H63" s="242"/>
      <c r="I63" s="252">
        <v>5967.77</v>
      </c>
      <c r="J63" s="252">
        <v>864.71</v>
      </c>
      <c r="K63" s="252">
        <v>685.95</v>
      </c>
      <c r="L63" s="252">
        <v>6432.89</v>
      </c>
      <c r="M63" s="252"/>
      <c r="N63" s="252">
        <v>122.21</v>
      </c>
      <c r="O63" s="252"/>
      <c r="P63" s="252">
        <f t="shared" si="3"/>
        <v>14073.529999999999</v>
      </c>
      <c r="Q63" s="252">
        <v>14073.53</v>
      </c>
      <c r="R63" s="183">
        <v>44042</v>
      </c>
      <c r="S63" s="255" t="s">
        <v>112</v>
      </c>
      <c r="T63" s="19"/>
      <c r="U63" s="19"/>
      <c r="V63" s="19"/>
      <c r="W63" s="19"/>
      <c r="X63" s="19"/>
    </row>
    <row r="64" spans="1:24" s="254" customFormat="1" x14ac:dyDescent="0.25">
      <c r="A64" s="242" t="s">
        <v>113</v>
      </c>
      <c r="B64" s="12" t="s">
        <v>3826</v>
      </c>
      <c r="C64" s="249" t="s">
        <v>2085</v>
      </c>
      <c r="D64" s="242" t="s">
        <v>1704</v>
      </c>
      <c r="E64" s="242" t="s">
        <v>1621</v>
      </c>
      <c r="F64" s="243">
        <v>44020</v>
      </c>
      <c r="G64" s="242" t="s">
        <v>325</v>
      </c>
      <c r="H64" s="242"/>
      <c r="I64" s="252">
        <v>1593.33</v>
      </c>
      <c r="J64" s="252">
        <v>767.86</v>
      </c>
      <c r="K64" s="252">
        <v>625.48</v>
      </c>
      <c r="L64" s="252">
        <v>2366.85</v>
      </c>
      <c r="M64" s="252"/>
      <c r="N64" s="252">
        <v>50.2</v>
      </c>
      <c r="O64" s="252"/>
      <c r="P64" s="252">
        <f t="shared" si="3"/>
        <v>5403.72</v>
      </c>
      <c r="Q64" s="252">
        <v>5403.72</v>
      </c>
      <c r="R64" s="183">
        <v>44027</v>
      </c>
      <c r="S64" s="255" t="s">
        <v>114</v>
      </c>
      <c r="T64" s="19"/>
      <c r="U64" s="19"/>
      <c r="V64" s="19"/>
      <c r="W64" s="19"/>
      <c r="X64" s="19"/>
    </row>
    <row r="65" spans="1:24" s="254" customFormat="1" x14ac:dyDescent="0.25">
      <c r="A65" s="242" t="s">
        <v>115</v>
      </c>
      <c r="B65" s="12" t="s">
        <v>1705</v>
      </c>
      <c r="C65" s="249" t="s">
        <v>2085</v>
      </c>
      <c r="D65" s="242" t="s">
        <v>1706</v>
      </c>
      <c r="E65" s="242" t="s">
        <v>1621</v>
      </c>
      <c r="F65" s="243">
        <v>44020</v>
      </c>
      <c r="G65" s="242" t="s">
        <v>325</v>
      </c>
      <c r="H65" s="242"/>
      <c r="I65" s="252">
        <v>1593.33</v>
      </c>
      <c r="J65" s="252">
        <v>767.86</v>
      </c>
      <c r="K65" s="252">
        <v>625.48</v>
      </c>
      <c r="L65" s="252">
        <v>2366.85</v>
      </c>
      <c r="M65" s="252"/>
      <c r="N65" s="252">
        <v>50.2</v>
      </c>
      <c r="O65" s="252"/>
      <c r="P65" s="252">
        <f t="shared" si="3"/>
        <v>5403.72</v>
      </c>
      <c r="Q65" s="252">
        <v>5403.72</v>
      </c>
      <c r="R65" s="183">
        <v>44027</v>
      </c>
      <c r="S65" s="255" t="s">
        <v>116</v>
      </c>
      <c r="T65" s="19"/>
      <c r="U65" s="19"/>
      <c r="V65" s="19"/>
      <c r="W65" s="19"/>
      <c r="X65" s="19"/>
    </row>
    <row r="66" spans="1:24" s="254" customFormat="1" x14ac:dyDescent="0.25">
      <c r="A66" s="242" t="s">
        <v>117</v>
      </c>
      <c r="B66" s="12" t="s">
        <v>3847</v>
      </c>
      <c r="C66" s="249" t="s">
        <v>2085</v>
      </c>
      <c r="D66" s="242" t="s">
        <v>1707</v>
      </c>
      <c r="E66" s="242" t="s">
        <v>1632</v>
      </c>
      <c r="F66" s="243">
        <v>44036</v>
      </c>
      <c r="G66" s="242" t="s">
        <v>330</v>
      </c>
      <c r="H66" s="242"/>
      <c r="I66" s="252">
        <v>2389.52</v>
      </c>
      <c r="J66" s="252">
        <v>1250.95</v>
      </c>
      <c r="K66" s="252">
        <v>1535.71</v>
      </c>
      <c r="L66" s="252">
        <v>1106.92</v>
      </c>
      <c r="M66" s="252"/>
      <c r="N66" s="252">
        <v>94.14</v>
      </c>
      <c r="O66" s="252"/>
      <c r="P66" s="252">
        <f t="shared" si="3"/>
        <v>6377.2400000000007</v>
      </c>
      <c r="Q66" s="252">
        <v>6377.24</v>
      </c>
      <c r="R66" s="183">
        <v>44049</v>
      </c>
      <c r="S66" s="255" t="s">
        <v>118</v>
      </c>
      <c r="T66" s="19"/>
      <c r="U66" s="19"/>
      <c r="V66" s="19"/>
      <c r="W66" s="19"/>
      <c r="X66" s="19"/>
    </row>
    <row r="67" spans="1:24" s="254" customFormat="1" x14ac:dyDescent="0.25">
      <c r="A67" s="242" t="s">
        <v>119</v>
      </c>
      <c r="B67" s="12" t="s">
        <v>1708</v>
      </c>
      <c r="C67" s="249" t="s">
        <v>2085</v>
      </c>
      <c r="D67" s="242" t="s">
        <v>1709</v>
      </c>
      <c r="E67" s="242" t="s">
        <v>1610</v>
      </c>
      <c r="F67" s="243">
        <v>44153</v>
      </c>
      <c r="G67" s="242" t="s">
        <v>1</v>
      </c>
      <c r="H67" s="242"/>
      <c r="I67" s="252">
        <v>6512.07</v>
      </c>
      <c r="J67" s="252">
        <v>1729.41</v>
      </c>
      <c r="K67" s="252">
        <v>1371.9</v>
      </c>
      <c r="L67" s="252">
        <v>1109.8</v>
      </c>
      <c r="M67" s="252"/>
      <c r="N67" s="252">
        <v>160.69</v>
      </c>
      <c r="O67" s="252"/>
      <c r="P67" s="252">
        <f t="shared" si="3"/>
        <v>10883.869999999999</v>
      </c>
      <c r="Q67" s="252">
        <v>10992.71</v>
      </c>
      <c r="R67" s="183">
        <v>44286</v>
      </c>
      <c r="S67" s="255" t="s">
        <v>120</v>
      </c>
      <c r="T67" s="19"/>
      <c r="U67" s="19"/>
      <c r="V67" s="19"/>
      <c r="W67" s="19"/>
      <c r="X67" s="19"/>
    </row>
    <row r="68" spans="1:24" s="254" customFormat="1" x14ac:dyDescent="0.25">
      <c r="A68" s="242" t="s">
        <v>121</v>
      </c>
      <c r="B68" s="12" t="s">
        <v>2974</v>
      </c>
      <c r="C68" s="249" t="s">
        <v>2085</v>
      </c>
      <c r="D68" s="242" t="s">
        <v>1710</v>
      </c>
      <c r="E68" s="242" t="s">
        <v>1621</v>
      </c>
      <c r="F68" s="243">
        <v>44029</v>
      </c>
      <c r="G68" s="242" t="s">
        <v>325</v>
      </c>
      <c r="H68" s="242"/>
      <c r="I68" s="252">
        <v>1593.33</v>
      </c>
      <c r="J68" s="252">
        <v>767.86</v>
      </c>
      <c r="K68" s="252">
        <v>625.48</v>
      </c>
      <c r="L68" s="252">
        <v>2366.85</v>
      </c>
      <c r="M68" s="252"/>
      <c r="N68" s="252">
        <v>50.2</v>
      </c>
      <c r="O68" s="252"/>
      <c r="P68" s="252">
        <f t="shared" si="3"/>
        <v>5403.72</v>
      </c>
      <c r="Q68" s="252">
        <v>5403.72</v>
      </c>
      <c r="R68" s="183">
        <v>44029</v>
      </c>
      <c r="S68" s="255" t="s">
        <v>122</v>
      </c>
      <c r="T68" s="19"/>
      <c r="U68" s="19"/>
      <c r="V68" s="19"/>
      <c r="W68" s="19"/>
      <c r="X68" s="19"/>
    </row>
    <row r="69" spans="1:24" s="254" customFormat="1" x14ac:dyDescent="0.25">
      <c r="A69" s="242" t="s">
        <v>123</v>
      </c>
      <c r="B69" s="12" t="s">
        <v>1711</v>
      </c>
      <c r="C69" s="249" t="s">
        <v>2085</v>
      </c>
      <c r="D69" s="242" t="s">
        <v>1712</v>
      </c>
      <c r="E69" s="242" t="s">
        <v>1612</v>
      </c>
      <c r="F69" s="243">
        <v>44071</v>
      </c>
      <c r="G69" s="242" t="s">
        <v>331</v>
      </c>
      <c r="H69" s="242"/>
      <c r="I69" s="252">
        <v>1593.33</v>
      </c>
      <c r="J69" s="252">
        <v>767.86</v>
      </c>
      <c r="K69" s="252">
        <v>625.48</v>
      </c>
      <c r="L69" s="252">
        <v>2366.85</v>
      </c>
      <c r="M69" s="252"/>
      <c r="N69" s="252">
        <v>50.2</v>
      </c>
      <c r="O69" s="252"/>
      <c r="P69" s="252">
        <f t="shared" si="3"/>
        <v>5403.72</v>
      </c>
      <c r="Q69" s="252">
        <v>5403.72</v>
      </c>
      <c r="R69" s="183">
        <v>44074</v>
      </c>
      <c r="S69" s="255" t="s">
        <v>124</v>
      </c>
      <c r="T69" s="19"/>
      <c r="U69" s="19"/>
      <c r="V69" s="19"/>
      <c r="W69" s="19"/>
      <c r="X69" s="19"/>
    </row>
    <row r="70" spans="1:24" s="254" customFormat="1" x14ac:dyDescent="0.25">
      <c r="A70" s="242" t="s">
        <v>125</v>
      </c>
      <c r="B70" s="12" t="s">
        <v>3848</v>
      </c>
      <c r="C70" s="249" t="s">
        <v>2085</v>
      </c>
      <c r="D70" s="242" t="s">
        <v>1713</v>
      </c>
      <c r="E70" s="242" t="s">
        <v>1612</v>
      </c>
      <c r="F70" s="243">
        <v>44083</v>
      </c>
      <c r="G70" s="242" t="s">
        <v>325</v>
      </c>
      <c r="H70" s="242"/>
      <c r="I70" s="252">
        <v>3186.65</v>
      </c>
      <c r="J70" s="252">
        <v>1535.71</v>
      </c>
      <c r="K70" s="252">
        <v>1250.95</v>
      </c>
      <c r="L70" s="252">
        <v>4733.7</v>
      </c>
      <c r="M70" s="252"/>
      <c r="N70" s="252">
        <v>100.39</v>
      </c>
      <c r="O70" s="252"/>
      <c r="P70" s="252">
        <f t="shared" si="3"/>
        <v>10807.4</v>
      </c>
      <c r="Q70" s="252">
        <v>10807.4</v>
      </c>
      <c r="R70" s="183">
        <v>44084</v>
      </c>
      <c r="S70" s="255" t="s">
        <v>126</v>
      </c>
      <c r="T70" s="19"/>
      <c r="U70" s="19"/>
      <c r="V70" s="19"/>
      <c r="W70" s="19"/>
      <c r="X70" s="19"/>
    </row>
    <row r="71" spans="1:24" s="254" customFormat="1" x14ac:dyDescent="0.25">
      <c r="A71" s="242" t="s">
        <v>127</v>
      </c>
      <c r="B71" s="12" t="s">
        <v>1714</v>
      </c>
      <c r="C71" s="249" t="s">
        <v>2085</v>
      </c>
      <c r="D71" s="242" t="s">
        <v>1715</v>
      </c>
      <c r="E71" s="242" t="s">
        <v>1622</v>
      </c>
      <c r="F71" s="243">
        <v>44049</v>
      </c>
      <c r="G71" s="242" t="s">
        <v>329</v>
      </c>
      <c r="H71" s="242"/>
      <c r="I71" s="252">
        <v>3922.58</v>
      </c>
      <c r="J71" s="252">
        <v>523.15</v>
      </c>
      <c r="K71" s="252">
        <v>1989.59</v>
      </c>
      <c r="L71" s="252">
        <v>533.46</v>
      </c>
      <c r="M71" s="252"/>
      <c r="N71" s="252">
        <v>104.85</v>
      </c>
      <c r="O71" s="252"/>
      <c r="P71" s="252">
        <f t="shared" si="3"/>
        <v>7073.63</v>
      </c>
      <c r="Q71" s="252">
        <v>7073.63</v>
      </c>
      <c r="R71" s="183">
        <v>44056</v>
      </c>
      <c r="S71" s="255" t="s">
        <v>128</v>
      </c>
      <c r="T71" s="19"/>
      <c r="U71" s="19"/>
      <c r="V71" s="19"/>
      <c r="W71" s="19"/>
      <c r="X71" s="19"/>
    </row>
    <row r="72" spans="1:24" s="254" customFormat="1" x14ac:dyDescent="0.25">
      <c r="A72" s="242" t="s">
        <v>129</v>
      </c>
      <c r="B72" s="12" t="s">
        <v>1716</v>
      </c>
      <c r="C72" s="249" t="s">
        <v>2085</v>
      </c>
      <c r="D72" s="242" t="s">
        <v>1717</v>
      </c>
      <c r="E72" s="242" t="s">
        <v>1619</v>
      </c>
      <c r="F72" s="243">
        <v>44084</v>
      </c>
      <c r="G72" s="242" t="s">
        <v>328</v>
      </c>
      <c r="H72" s="242"/>
      <c r="I72" s="252">
        <v>3667.74</v>
      </c>
      <c r="J72" s="252">
        <v>1339.92</v>
      </c>
      <c r="K72" s="252">
        <v>2011.79</v>
      </c>
      <c r="L72" s="252">
        <v>1106.92</v>
      </c>
      <c r="M72" s="252"/>
      <c r="N72" s="252">
        <v>121.94</v>
      </c>
      <c r="O72" s="252"/>
      <c r="P72" s="252">
        <f t="shared" si="3"/>
        <v>8248.31</v>
      </c>
      <c r="Q72" s="252">
        <v>8735.17</v>
      </c>
      <c r="R72" s="183">
        <v>44694</v>
      </c>
      <c r="S72" s="255">
        <v>3283119</v>
      </c>
      <c r="T72" s="19"/>
      <c r="U72" s="19"/>
      <c r="V72" s="19"/>
      <c r="W72" s="19"/>
      <c r="X72" s="19"/>
    </row>
    <row r="73" spans="1:24" s="254" customFormat="1" x14ac:dyDescent="0.25">
      <c r="A73" s="242" t="s">
        <v>130</v>
      </c>
      <c r="B73" s="12" t="s">
        <v>1718</v>
      </c>
      <c r="C73" s="249" t="s">
        <v>2085</v>
      </c>
      <c r="D73" s="242" t="s">
        <v>1719</v>
      </c>
      <c r="E73" s="242" t="s">
        <v>1612</v>
      </c>
      <c r="F73" s="243">
        <v>44088</v>
      </c>
      <c r="G73" s="242" t="s">
        <v>331</v>
      </c>
      <c r="H73" s="242"/>
      <c r="I73" s="252">
        <v>1593.33</v>
      </c>
      <c r="J73" s="252">
        <v>767.86</v>
      </c>
      <c r="K73" s="252">
        <v>625.48</v>
      </c>
      <c r="L73" s="252">
        <v>2366.85</v>
      </c>
      <c r="M73" s="252"/>
      <c r="N73" s="252">
        <v>50.2</v>
      </c>
      <c r="O73" s="252"/>
      <c r="P73" s="252">
        <f t="shared" si="3"/>
        <v>5403.72</v>
      </c>
      <c r="Q73" s="252">
        <v>5403.72</v>
      </c>
      <c r="R73" s="183">
        <v>44090</v>
      </c>
      <c r="S73" s="255" t="s">
        <v>131</v>
      </c>
      <c r="T73" s="19"/>
      <c r="U73" s="19"/>
      <c r="V73" s="19"/>
      <c r="W73" s="19"/>
      <c r="X73" s="19"/>
    </row>
    <row r="74" spans="1:24" s="254" customFormat="1" x14ac:dyDescent="0.25">
      <c r="A74" s="242" t="s">
        <v>7</v>
      </c>
      <c r="B74" s="12" t="s">
        <v>1733</v>
      </c>
      <c r="C74" s="249" t="s">
        <v>2085</v>
      </c>
      <c r="D74" s="242" t="s">
        <v>1618</v>
      </c>
      <c r="E74" s="242" t="s">
        <v>1613</v>
      </c>
      <c r="F74" s="243">
        <v>44130</v>
      </c>
      <c r="G74" s="242" t="s">
        <v>328</v>
      </c>
      <c r="H74" s="242"/>
      <c r="I74" s="252">
        <v>3667.74</v>
      </c>
      <c r="J74" s="252">
        <v>1339.92</v>
      </c>
      <c r="K74" s="252">
        <v>2011.79</v>
      </c>
      <c r="L74" s="252">
        <v>1106.92</v>
      </c>
      <c r="M74" s="252"/>
      <c r="N74" s="252">
        <v>121.94</v>
      </c>
      <c r="O74" s="252"/>
      <c r="P74" s="252">
        <f t="shared" si="2"/>
        <v>8248.31</v>
      </c>
      <c r="Q74" s="252">
        <v>8589.15</v>
      </c>
      <c r="R74" s="183">
        <v>44662</v>
      </c>
      <c r="S74" s="255">
        <v>3266595</v>
      </c>
      <c r="T74" s="19"/>
      <c r="U74" s="19"/>
      <c r="V74" s="19"/>
      <c r="W74" s="19"/>
      <c r="X74" s="19"/>
    </row>
    <row r="75" spans="1:24" s="254" customFormat="1" x14ac:dyDescent="0.25">
      <c r="A75" s="242" t="s">
        <v>8</v>
      </c>
      <c r="B75" s="12" t="s">
        <v>3835</v>
      </c>
      <c r="C75" s="249" t="s">
        <v>2085</v>
      </c>
      <c r="D75" s="242" t="s">
        <v>1623</v>
      </c>
      <c r="E75" s="242" t="s">
        <v>1612</v>
      </c>
      <c r="F75" s="243">
        <v>44179</v>
      </c>
      <c r="G75" s="242" t="s">
        <v>325</v>
      </c>
      <c r="H75" s="242"/>
      <c r="I75" s="252">
        <v>3186.65</v>
      </c>
      <c r="J75" s="252">
        <v>1535.71</v>
      </c>
      <c r="K75" s="252">
        <v>1250.95</v>
      </c>
      <c r="L75" s="252">
        <v>4733.7</v>
      </c>
      <c r="M75" s="252"/>
      <c r="N75" s="252">
        <v>100.39</v>
      </c>
      <c r="O75" s="252"/>
      <c r="P75" s="252">
        <f t="shared" si="2"/>
        <v>10807.4</v>
      </c>
      <c r="Q75" s="252">
        <v>10926.3</v>
      </c>
      <c r="R75" s="183">
        <v>44271</v>
      </c>
      <c r="S75" s="253">
        <v>3031045</v>
      </c>
      <c r="T75" s="19"/>
      <c r="U75" s="12"/>
      <c r="V75" s="19"/>
      <c r="W75" s="19"/>
      <c r="X75" s="19"/>
    </row>
    <row r="76" spans="1:24" s="254" customFormat="1" x14ac:dyDescent="0.25">
      <c r="A76" s="242" t="s">
        <v>9</v>
      </c>
      <c r="B76" s="12" t="s">
        <v>3834</v>
      </c>
      <c r="C76" s="249" t="s">
        <v>2085</v>
      </c>
      <c r="D76" s="242" t="s">
        <v>1624</v>
      </c>
      <c r="E76" s="242" t="s">
        <v>1612</v>
      </c>
      <c r="F76" s="243">
        <v>44112</v>
      </c>
      <c r="G76" s="242" t="s">
        <v>325</v>
      </c>
      <c r="H76" s="242"/>
      <c r="I76" s="252">
        <v>3185.62</v>
      </c>
      <c r="J76" s="252">
        <v>1535.21</v>
      </c>
      <c r="K76" s="252">
        <v>1250.55</v>
      </c>
      <c r="L76" s="252">
        <v>4732.17</v>
      </c>
      <c r="M76" s="252"/>
      <c r="N76" s="252">
        <v>100.36</v>
      </c>
      <c r="O76" s="252"/>
      <c r="P76" s="252">
        <f t="shared" si="2"/>
        <v>10803.91</v>
      </c>
      <c r="Q76" s="252">
        <v>10803.91</v>
      </c>
      <c r="R76" s="183">
        <v>44174</v>
      </c>
      <c r="S76" s="253">
        <v>2974878</v>
      </c>
      <c r="T76" s="19"/>
      <c r="U76" s="19"/>
      <c r="V76" s="19"/>
      <c r="W76" s="19"/>
      <c r="X76" s="19"/>
    </row>
    <row r="77" spans="1:24" s="254" customFormat="1" x14ac:dyDescent="0.25">
      <c r="A77" s="242" t="s">
        <v>10</v>
      </c>
      <c r="B77" s="12" t="s">
        <v>1718</v>
      </c>
      <c r="C77" s="249" t="s">
        <v>2085</v>
      </c>
      <c r="D77" s="242" t="s">
        <v>1625</v>
      </c>
      <c r="E77" s="242" t="s">
        <v>1612</v>
      </c>
      <c r="F77" s="243">
        <v>44153</v>
      </c>
      <c r="G77" s="242" t="s">
        <v>325</v>
      </c>
      <c r="H77" s="242"/>
      <c r="I77" s="252">
        <v>1593.33</v>
      </c>
      <c r="J77" s="252">
        <v>767.86</v>
      </c>
      <c r="K77" s="252">
        <v>625.48</v>
      </c>
      <c r="L77" s="252">
        <v>2366.85</v>
      </c>
      <c r="M77" s="252"/>
      <c r="N77" s="252">
        <v>50.2</v>
      </c>
      <c r="O77" s="252"/>
      <c r="P77" s="252">
        <f t="shared" si="2"/>
        <v>5403.72</v>
      </c>
      <c r="Q77" s="252">
        <v>5403.72</v>
      </c>
      <c r="R77" s="183">
        <v>44162</v>
      </c>
      <c r="S77" s="255">
        <v>2964088</v>
      </c>
      <c r="T77" s="19"/>
      <c r="U77" s="19"/>
      <c r="V77" s="19"/>
      <c r="W77" s="19"/>
      <c r="X77" s="19"/>
    </row>
    <row r="78" spans="1:24" s="254" customFormat="1" x14ac:dyDescent="0.25">
      <c r="A78" s="242" t="s">
        <v>3506</v>
      </c>
      <c r="B78" s="19" t="s">
        <v>1734</v>
      </c>
      <c r="C78" s="249" t="s">
        <v>2085</v>
      </c>
      <c r="D78" s="242" t="s">
        <v>1626</v>
      </c>
      <c r="E78" s="242" t="s">
        <v>1614</v>
      </c>
      <c r="F78" s="243">
        <v>44154</v>
      </c>
      <c r="G78" s="242" t="s">
        <v>330</v>
      </c>
      <c r="H78" s="242"/>
      <c r="I78" s="252">
        <v>2389.52</v>
      </c>
      <c r="J78" s="252">
        <v>1535.71</v>
      </c>
      <c r="K78" s="252">
        <v>1250.95</v>
      </c>
      <c r="L78" s="252">
        <v>1106.92</v>
      </c>
      <c r="M78" s="252"/>
      <c r="N78" s="252">
        <v>94.14</v>
      </c>
      <c r="O78" s="252"/>
      <c r="P78" s="252">
        <f t="shared" si="2"/>
        <v>6377.2400000000007</v>
      </c>
      <c r="Q78" s="252">
        <v>6466.77</v>
      </c>
      <c r="R78" s="183">
        <v>44384</v>
      </c>
      <c r="S78" s="255">
        <v>3094885</v>
      </c>
      <c r="T78" s="19"/>
      <c r="U78" s="19"/>
      <c r="V78" s="19"/>
      <c r="W78" s="19"/>
      <c r="X78" s="19"/>
    </row>
    <row r="79" spans="1:24" s="254" customFormat="1" x14ac:dyDescent="0.25">
      <c r="A79" s="242" t="s">
        <v>11</v>
      </c>
      <c r="B79" s="19" t="s">
        <v>3826</v>
      </c>
      <c r="C79" s="249" t="s">
        <v>2085</v>
      </c>
      <c r="D79" s="242" t="s">
        <v>1627</v>
      </c>
      <c r="E79" s="242" t="s">
        <v>1604</v>
      </c>
      <c r="F79" s="243">
        <v>44081</v>
      </c>
      <c r="G79" s="242" t="s">
        <v>326</v>
      </c>
      <c r="H79" s="242"/>
      <c r="I79" s="252">
        <v>5967.77</v>
      </c>
      <c r="J79" s="252">
        <v>864.71</v>
      </c>
      <c r="K79" s="252">
        <v>685.95</v>
      </c>
      <c r="L79" s="252">
        <v>6432.89</v>
      </c>
      <c r="M79" s="265"/>
      <c r="N79" s="252">
        <v>122.21</v>
      </c>
      <c r="O79" s="252"/>
      <c r="P79" s="252">
        <f t="shared" si="2"/>
        <v>14073.529999999999</v>
      </c>
      <c r="Q79" s="252">
        <v>14073.53</v>
      </c>
      <c r="R79" s="183">
        <v>44088</v>
      </c>
      <c r="S79" s="255">
        <v>2914946</v>
      </c>
      <c r="T79" s="19"/>
      <c r="U79" s="19"/>
      <c r="V79" s="19"/>
      <c r="W79" s="19"/>
      <c r="X79" s="19"/>
    </row>
    <row r="80" spans="1:24" s="254" customFormat="1" x14ac:dyDescent="0.25">
      <c r="A80" s="242" t="s">
        <v>12</v>
      </c>
      <c r="B80" s="12" t="s">
        <v>1735</v>
      </c>
      <c r="C80" s="249" t="s">
        <v>2085</v>
      </c>
      <c r="D80" s="242" t="s">
        <v>3774</v>
      </c>
      <c r="E80" s="242" t="s">
        <v>1615</v>
      </c>
      <c r="F80" s="243">
        <v>44131</v>
      </c>
      <c r="G80" s="242" t="s">
        <v>330</v>
      </c>
      <c r="H80" s="242"/>
      <c r="I80" s="252">
        <v>2389.52</v>
      </c>
      <c r="J80" s="252">
        <v>1535.71</v>
      </c>
      <c r="K80" s="252">
        <v>1250.95</v>
      </c>
      <c r="L80" s="252">
        <v>1106.92</v>
      </c>
      <c r="M80" s="252"/>
      <c r="N80" s="252">
        <v>94.14</v>
      </c>
      <c r="O80" s="252"/>
      <c r="P80" s="252">
        <f t="shared" si="2"/>
        <v>6377.2400000000007</v>
      </c>
      <c r="Q80" s="252">
        <v>6438.93</v>
      </c>
      <c r="R80" s="183">
        <v>44244</v>
      </c>
      <c r="S80" s="255">
        <v>3008520</v>
      </c>
      <c r="T80" s="19"/>
      <c r="U80" s="12"/>
      <c r="V80" s="19"/>
      <c r="W80" s="19"/>
      <c r="X80" s="19"/>
    </row>
    <row r="81" spans="1:24" s="254" customFormat="1" x14ac:dyDescent="0.25">
      <c r="A81" s="242" t="s">
        <v>13</v>
      </c>
      <c r="B81" s="12" t="s">
        <v>1736</v>
      </c>
      <c r="C81" s="249" t="s">
        <v>2085</v>
      </c>
      <c r="D81" s="242" t="s">
        <v>1634</v>
      </c>
      <c r="E81" s="242" t="s">
        <v>1612</v>
      </c>
      <c r="F81" s="243">
        <v>44148</v>
      </c>
      <c r="G81" s="242" t="s">
        <v>330</v>
      </c>
      <c r="H81" s="242"/>
      <c r="I81" s="252">
        <v>3186.65</v>
      </c>
      <c r="J81" s="252">
        <v>1535.71</v>
      </c>
      <c r="K81" s="252">
        <v>1250.95</v>
      </c>
      <c r="L81" s="252">
        <v>4733.7</v>
      </c>
      <c r="M81" s="252"/>
      <c r="N81" s="252">
        <v>100.39</v>
      </c>
      <c r="O81" s="252"/>
      <c r="P81" s="252">
        <f t="shared" si="2"/>
        <v>10807.4</v>
      </c>
      <c r="Q81" s="252">
        <v>10915.47</v>
      </c>
      <c r="R81" s="183">
        <v>44225</v>
      </c>
      <c r="S81" s="255">
        <v>2997247</v>
      </c>
      <c r="T81" s="19"/>
      <c r="U81" s="12"/>
      <c r="V81" s="19"/>
      <c r="W81" s="19"/>
      <c r="X81" s="19"/>
    </row>
    <row r="82" spans="1:24" s="254" customFormat="1" x14ac:dyDescent="0.25">
      <c r="A82" s="242" t="s">
        <v>14</v>
      </c>
      <c r="B82" s="12" t="s">
        <v>1734</v>
      </c>
      <c r="C82" s="249" t="s">
        <v>2085</v>
      </c>
      <c r="D82" s="242" t="s">
        <v>1635</v>
      </c>
      <c r="E82" s="242" t="s">
        <v>1612</v>
      </c>
      <c r="F82" s="243">
        <v>44160</v>
      </c>
      <c r="G82" s="242" t="s">
        <v>325</v>
      </c>
      <c r="H82" s="242"/>
      <c r="I82" s="252">
        <v>3186.65</v>
      </c>
      <c r="J82" s="252">
        <v>1535.71</v>
      </c>
      <c r="K82" s="252">
        <v>1250.95</v>
      </c>
      <c r="L82" s="252">
        <v>4733.7</v>
      </c>
      <c r="M82" s="252"/>
      <c r="N82" s="252">
        <v>100.39</v>
      </c>
      <c r="O82" s="252"/>
      <c r="P82" s="252">
        <f t="shared" ref="P82:P126" si="4">SUM(I82:N82)</f>
        <v>10807.4</v>
      </c>
      <c r="Q82" s="252">
        <v>10959.13</v>
      </c>
      <c r="R82" s="183">
        <v>44391</v>
      </c>
      <c r="S82" s="255">
        <v>3097903</v>
      </c>
      <c r="T82" s="19"/>
      <c r="U82" s="12"/>
      <c r="V82" s="19"/>
      <c r="W82" s="19"/>
      <c r="X82" s="19"/>
    </row>
    <row r="83" spans="1:24" s="254" customFormat="1" x14ac:dyDescent="0.25">
      <c r="A83" s="242" t="s">
        <v>15</v>
      </c>
      <c r="B83" s="12" t="s">
        <v>1737</v>
      </c>
      <c r="C83" s="249" t="s">
        <v>2085</v>
      </c>
      <c r="D83" s="242" t="s">
        <v>1636</v>
      </c>
      <c r="E83" s="242" t="s">
        <v>1612</v>
      </c>
      <c r="F83" s="243">
        <v>44137</v>
      </c>
      <c r="G83" s="242" t="s">
        <v>330</v>
      </c>
      <c r="H83" s="242"/>
      <c r="I83" s="252">
        <v>3186.65</v>
      </c>
      <c r="J83" s="252">
        <v>1535.71</v>
      </c>
      <c r="K83" s="252">
        <v>1250.95</v>
      </c>
      <c r="L83" s="252">
        <v>4733.7</v>
      </c>
      <c r="M83" s="252"/>
      <c r="N83" s="252">
        <v>100.39</v>
      </c>
      <c r="O83" s="252"/>
      <c r="P83" s="252">
        <f t="shared" si="4"/>
        <v>10807.4</v>
      </c>
      <c r="Q83" s="252">
        <v>10915.48</v>
      </c>
      <c r="R83" s="183">
        <v>44225</v>
      </c>
      <c r="S83" s="255">
        <v>2997249</v>
      </c>
      <c r="T83" s="19"/>
      <c r="U83" s="12"/>
      <c r="V83" s="19"/>
      <c r="W83" s="19"/>
      <c r="X83" s="19"/>
    </row>
    <row r="84" spans="1:24" s="254" customFormat="1" x14ac:dyDescent="0.25">
      <c r="A84" s="242" t="s">
        <v>16</v>
      </c>
      <c r="B84" s="12" t="s">
        <v>1738</v>
      </c>
      <c r="C84" s="249" t="s">
        <v>2085</v>
      </c>
      <c r="D84" s="242" t="s">
        <v>1637</v>
      </c>
      <c r="E84" s="242" t="s">
        <v>1600</v>
      </c>
      <c r="F84" s="243">
        <v>44145</v>
      </c>
      <c r="G84" s="242" t="s">
        <v>331</v>
      </c>
      <c r="H84" s="242"/>
      <c r="I84" s="252">
        <v>3256.04</v>
      </c>
      <c r="J84" s="252">
        <v>864.71</v>
      </c>
      <c r="K84" s="252">
        <v>685.95</v>
      </c>
      <c r="L84" s="252">
        <v>554.9</v>
      </c>
      <c r="M84" s="252"/>
      <c r="N84" s="252">
        <v>80.349999999999994</v>
      </c>
      <c r="O84" s="252"/>
      <c r="P84" s="252">
        <f t="shared" si="4"/>
        <v>5441.95</v>
      </c>
      <c r="Q84" s="252">
        <v>5441.95</v>
      </c>
      <c r="R84" s="183">
        <v>44148</v>
      </c>
      <c r="S84" s="255">
        <v>2953531</v>
      </c>
      <c r="T84" s="19"/>
      <c r="U84" s="12"/>
      <c r="V84" s="19"/>
      <c r="W84" s="19"/>
      <c r="X84" s="19"/>
    </row>
    <row r="85" spans="1:24" s="254" customFormat="1" x14ac:dyDescent="0.25">
      <c r="A85" s="242" t="s">
        <v>17</v>
      </c>
      <c r="B85" s="12" t="s">
        <v>1739</v>
      </c>
      <c r="C85" s="249" t="s">
        <v>2085</v>
      </c>
      <c r="D85" s="242" t="s">
        <v>1638</v>
      </c>
      <c r="E85" s="242" t="s">
        <v>1612</v>
      </c>
      <c r="F85" s="243">
        <v>44125</v>
      </c>
      <c r="G85" s="242" t="s">
        <v>325</v>
      </c>
      <c r="H85" s="242"/>
      <c r="I85" s="252">
        <v>3185.62</v>
      </c>
      <c r="J85" s="252">
        <v>1535.21</v>
      </c>
      <c r="K85" s="252">
        <v>1250.55</v>
      </c>
      <c r="L85" s="252">
        <v>4732.17</v>
      </c>
      <c r="M85" s="252"/>
      <c r="N85" s="252">
        <v>100.36</v>
      </c>
      <c r="O85" s="252"/>
      <c r="P85" s="252">
        <f t="shared" si="4"/>
        <v>10803.91</v>
      </c>
      <c r="Q85" s="252">
        <v>10803.91</v>
      </c>
      <c r="R85" s="183">
        <v>44174</v>
      </c>
      <c r="S85" s="255">
        <v>2974879</v>
      </c>
      <c r="T85" s="19"/>
      <c r="U85" s="12"/>
      <c r="V85" s="19"/>
      <c r="W85" s="19"/>
      <c r="X85" s="19"/>
    </row>
    <row r="86" spans="1:24" s="254" customFormat="1" x14ac:dyDescent="0.25">
      <c r="A86" s="242" t="s">
        <v>4571</v>
      </c>
      <c r="B86" s="12" t="s">
        <v>4572</v>
      </c>
      <c r="C86" s="249" t="s">
        <v>2021</v>
      </c>
      <c r="D86" s="242" t="s">
        <v>4573</v>
      </c>
      <c r="E86" s="242" t="s">
        <v>2119</v>
      </c>
      <c r="F86" s="243">
        <v>44489</v>
      </c>
      <c r="G86" s="242" t="s">
        <v>329</v>
      </c>
      <c r="H86" s="242"/>
      <c r="I86" s="252">
        <v>7978.8</v>
      </c>
      <c r="J86" s="252">
        <v>1064.1099999999999</v>
      </c>
      <c r="K86" s="252">
        <v>4046.96</v>
      </c>
      <c r="L86" s="252">
        <v>1125.78</v>
      </c>
      <c r="M86" s="252"/>
      <c r="N86" s="252">
        <v>213.27</v>
      </c>
      <c r="O86" s="252"/>
      <c r="P86" s="252">
        <f t="shared" si="4"/>
        <v>14428.92</v>
      </c>
      <c r="Q86" s="252"/>
      <c r="R86" s="183"/>
      <c r="S86" s="255"/>
      <c r="T86" s="19"/>
      <c r="U86" s="12"/>
      <c r="V86" s="19"/>
      <c r="W86" s="19"/>
      <c r="X86" s="19"/>
    </row>
    <row r="87" spans="1:24" s="254" customFormat="1" x14ac:dyDescent="0.25">
      <c r="A87" s="242" t="s">
        <v>18</v>
      </c>
      <c r="B87" s="12" t="s">
        <v>1739</v>
      </c>
      <c r="C87" s="249" t="s">
        <v>2085</v>
      </c>
      <c r="D87" s="242" t="s">
        <v>1639</v>
      </c>
      <c r="E87" s="242" t="s">
        <v>1612</v>
      </c>
      <c r="F87" s="243">
        <v>44146</v>
      </c>
      <c r="G87" s="242" t="s">
        <v>325</v>
      </c>
      <c r="H87" s="242"/>
      <c r="I87" s="252">
        <v>3186.65</v>
      </c>
      <c r="J87" s="252">
        <v>1535.71</v>
      </c>
      <c r="K87" s="252">
        <v>1250.95</v>
      </c>
      <c r="L87" s="252">
        <v>4733.7</v>
      </c>
      <c r="M87" s="252"/>
      <c r="N87" s="252">
        <v>100.39</v>
      </c>
      <c r="O87" s="252"/>
      <c r="P87" s="252">
        <f t="shared" si="4"/>
        <v>10807.4</v>
      </c>
      <c r="Q87" s="252">
        <v>10807.4</v>
      </c>
      <c r="R87" s="183">
        <v>44210</v>
      </c>
      <c r="S87" s="255">
        <v>2990293</v>
      </c>
      <c r="T87" s="19"/>
      <c r="U87" s="12"/>
      <c r="V87" s="19"/>
      <c r="W87" s="19"/>
      <c r="X87" s="19"/>
    </row>
    <row r="88" spans="1:24" s="254" customFormat="1" x14ac:dyDescent="0.25">
      <c r="A88" s="242" t="s">
        <v>19</v>
      </c>
      <c r="B88" s="19" t="s">
        <v>1716</v>
      </c>
      <c r="C88" s="249" t="s">
        <v>2085</v>
      </c>
      <c r="D88" s="242" t="s">
        <v>1640</v>
      </c>
      <c r="E88" s="242" t="s">
        <v>1620</v>
      </c>
      <c r="F88" s="243">
        <v>44151</v>
      </c>
      <c r="G88" s="242" t="s">
        <v>330</v>
      </c>
      <c r="H88" s="242"/>
      <c r="I88" s="252">
        <v>2389.52</v>
      </c>
      <c r="J88" s="252">
        <v>1535.71</v>
      </c>
      <c r="K88" s="252">
        <v>1250.95</v>
      </c>
      <c r="L88" s="252">
        <v>1106.92</v>
      </c>
      <c r="M88" s="252"/>
      <c r="N88" s="252">
        <v>94.14</v>
      </c>
      <c r="O88" s="252"/>
      <c r="P88" s="252">
        <f t="shared" si="4"/>
        <v>6377.2400000000007</v>
      </c>
      <c r="Q88" s="252"/>
      <c r="R88" s="183"/>
      <c r="S88" s="255"/>
      <c r="T88" s="19"/>
      <c r="U88" s="19"/>
      <c r="V88" s="19"/>
      <c r="W88" s="19"/>
      <c r="X88" s="19"/>
    </row>
    <row r="89" spans="1:24" s="254" customFormat="1" x14ac:dyDescent="0.25">
      <c r="A89" s="594" t="s">
        <v>4559</v>
      </c>
      <c r="B89" s="594" t="s">
        <v>4560</v>
      </c>
      <c r="C89" s="596" t="s">
        <v>2085</v>
      </c>
      <c r="D89" s="594" t="s">
        <v>4561</v>
      </c>
      <c r="E89" s="594" t="s">
        <v>1600</v>
      </c>
      <c r="F89" s="598">
        <v>44489</v>
      </c>
      <c r="G89" s="594" t="s">
        <v>331</v>
      </c>
      <c r="H89" s="242" t="s">
        <v>4472</v>
      </c>
      <c r="I89" s="252">
        <v>258297.32</v>
      </c>
      <c r="J89" s="252">
        <v>68596</v>
      </c>
      <c r="K89" s="252">
        <v>54415.58</v>
      </c>
      <c r="L89" s="252">
        <v>44019.55</v>
      </c>
      <c r="M89" s="252"/>
      <c r="N89" s="252">
        <v>6373.67</v>
      </c>
      <c r="O89" s="252"/>
      <c r="P89" s="252">
        <f t="shared" si="4"/>
        <v>431702.12</v>
      </c>
      <c r="Q89" s="252"/>
      <c r="R89" s="183"/>
      <c r="S89" s="255"/>
      <c r="T89" s="19"/>
      <c r="U89" s="19"/>
      <c r="V89" s="19"/>
      <c r="W89" s="19"/>
      <c r="X89" s="19"/>
    </row>
    <row r="90" spans="1:24" s="254" customFormat="1" x14ac:dyDescent="0.25">
      <c r="A90" s="621"/>
      <c r="B90" s="621"/>
      <c r="C90" s="632"/>
      <c r="D90" s="621"/>
      <c r="E90" s="621"/>
      <c r="F90" s="622"/>
      <c r="G90" s="621"/>
      <c r="H90" s="242" t="s">
        <v>4563</v>
      </c>
      <c r="I90" s="252">
        <v>165575.20000000001</v>
      </c>
      <c r="J90" s="252">
        <v>43971.8</v>
      </c>
      <c r="K90" s="252">
        <v>34881.78</v>
      </c>
      <c r="L90" s="252">
        <v>28217.66</v>
      </c>
      <c r="M90" s="252"/>
      <c r="N90" s="252">
        <v>4085.69</v>
      </c>
      <c r="O90" s="252"/>
      <c r="P90" s="252">
        <f t="shared" si="4"/>
        <v>276732.13</v>
      </c>
      <c r="Q90" s="252"/>
      <c r="R90" s="183"/>
      <c r="S90" s="255"/>
      <c r="T90" s="19"/>
      <c r="U90" s="19"/>
      <c r="V90" s="19"/>
      <c r="W90" s="19"/>
      <c r="X90" s="19"/>
    </row>
    <row r="91" spans="1:24" s="254" customFormat="1" x14ac:dyDescent="0.25">
      <c r="A91" s="621"/>
      <c r="B91" s="621"/>
      <c r="C91" s="632"/>
      <c r="D91" s="621"/>
      <c r="E91" s="621"/>
      <c r="F91" s="622"/>
      <c r="G91" s="621"/>
      <c r="H91" s="242" t="s">
        <v>4564</v>
      </c>
      <c r="I91" s="252">
        <v>225182.28</v>
      </c>
      <c r="J91" s="252">
        <v>59801.64</v>
      </c>
      <c r="K91" s="252">
        <v>47439.23</v>
      </c>
      <c r="L91" s="252">
        <v>38376.01</v>
      </c>
      <c r="M91" s="252"/>
      <c r="N91" s="252">
        <v>5556.53</v>
      </c>
      <c r="O91" s="252"/>
      <c r="P91" s="252">
        <f t="shared" si="4"/>
        <v>376355.69</v>
      </c>
      <c r="Q91" s="252"/>
      <c r="R91" s="183"/>
      <c r="S91" s="255"/>
      <c r="T91" s="19"/>
      <c r="U91" s="19"/>
      <c r="V91" s="19"/>
      <c r="W91" s="19"/>
      <c r="X91" s="19"/>
    </row>
    <row r="92" spans="1:24" s="254" customFormat="1" x14ac:dyDescent="0.25">
      <c r="A92" s="621"/>
      <c r="B92" s="621"/>
      <c r="C92" s="632"/>
      <c r="D92" s="621"/>
      <c r="E92" s="621"/>
      <c r="F92" s="622"/>
      <c r="G92" s="621"/>
      <c r="H92" s="242" t="s">
        <v>4565</v>
      </c>
      <c r="I92" s="252">
        <v>105968.13</v>
      </c>
      <c r="J92" s="252">
        <v>28141.95</v>
      </c>
      <c r="K92" s="252">
        <v>22324.34</v>
      </c>
      <c r="L92" s="252">
        <v>18059.3</v>
      </c>
      <c r="M92" s="252"/>
      <c r="N92" s="252">
        <v>2614.84</v>
      </c>
      <c r="O92" s="252"/>
      <c r="P92" s="252">
        <f t="shared" si="4"/>
        <v>177108.56</v>
      </c>
      <c r="Q92" s="252"/>
      <c r="R92" s="183"/>
      <c r="S92" s="255"/>
      <c r="T92" s="19"/>
      <c r="U92" s="19"/>
      <c r="V92" s="19"/>
      <c r="W92" s="19"/>
      <c r="X92" s="19"/>
    </row>
    <row r="93" spans="1:24" s="254" customFormat="1" x14ac:dyDescent="0.25">
      <c r="A93" s="621"/>
      <c r="B93" s="621"/>
      <c r="C93" s="632"/>
      <c r="D93" s="621"/>
      <c r="E93" s="621"/>
      <c r="F93" s="622"/>
      <c r="G93" s="621"/>
      <c r="H93" s="242" t="s">
        <v>4566</v>
      </c>
      <c r="I93" s="252">
        <v>198690.24</v>
      </c>
      <c r="J93" s="252">
        <v>52766.16</v>
      </c>
      <c r="K93" s="252">
        <v>41858.14</v>
      </c>
      <c r="L93" s="252">
        <v>33861.19</v>
      </c>
      <c r="M93" s="252"/>
      <c r="N93" s="252">
        <v>4902.82</v>
      </c>
      <c r="O93" s="252"/>
      <c r="P93" s="252">
        <f t="shared" si="4"/>
        <v>332078.55</v>
      </c>
      <c r="Q93" s="252"/>
      <c r="R93" s="183"/>
      <c r="S93" s="255"/>
      <c r="T93" s="19"/>
      <c r="U93" s="19"/>
      <c r="V93" s="19"/>
      <c r="W93" s="19"/>
      <c r="X93" s="19"/>
    </row>
    <row r="94" spans="1:24" s="254" customFormat="1" x14ac:dyDescent="0.25">
      <c r="A94" s="621"/>
      <c r="B94" s="621"/>
      <c r="C94" s="632"/>
      <c r="D94" s="621"/>
      <c r="E94" s="621"/>
      <c r="F94" s="622"/>
      <c r="G94" s="621"/>
      <c r="H94" s="242" t="s">
        <v>4562</v>
      </c>
      <c r="I94" s="252">
        <v>198690.24</v>
      </c>
      <c r="J94" s="252">
        <v>52766.16</v>
      </c>
      <c r="K94" s="252">
        <v>41858.14</v>
      </c>
      <c r="L94" s="252">
        <v>33861.19</v>
      </c>
      <c r="M94" s="252"/>
      <c r="N94" s="252">
        <v>4902.82</v>
      </c>
      <c r="O94" s="252"/>
      <c r="P94" s="252">
        <f t="shared" si="4"/>
        <v>332078.55</v>
      </c>
      <c r="Q94" s="252"/>
      <c r="R94" s="183"/>
      <c r="S94" s="255"/>
      <c r="T94" s="19"/>
      <c r="U94" s="19"/>
      <c r="V94" s="19"/>
      <c r="W94" s="19"/>
      <c r="X94" s="19"/>
    </row>
    <row r="95" spans="1:24" s="254" customFormat="1" x14ac:dyDescent="0.25">
      <c r="A95" s="621"/>
      <c r="B95" s="621"/>
      <c r="C95" s="632"/>
      <c r="D95" s="621"/>
      <c r="E95" s="621"/>
      <c r="F95" s="622"/>
      <c r="G95" s="621"/>
      <c r="H95" s="242" t="s">
        <v>4567</v>
      </c>
      <c r="I95" s="252">
        <v>198690.24</v>
      </c>
      <c r="J95" s="252">
        <v>52766.16</v>
      </c>
      <c r="K95" s="252">
        <v>41858.14</v>
      </c>
      <c r="L95" s="252">
        <v>33861.19</v>
      </c>
      <c r="M95" s="252"/>
      <c r="N95" s="252">
        <v>4902.82</v>
      </c>
      <c r="O95" s="252"/>
      <c r="P95" s="252">
        <f t="shared" si="4"/>
        <v>332078.55</v>
      </c>
      <c r="Q95" s="252"/>
      <c r="R95" s="183"/>
      <c r="S95" s="255"/>
      <c r="T95" s="19"/>
      <c r="U95" s="19"/>
      <c r="V95" s="19"/>
      <c r="W95" s="19"/>
      <c r="X95" s="19"/>
    </row>
    <row r="96" spans="1:24" s="254" customFormat="1" x14ac:dyDescent="0.25">
      <c r="A96" s="621"/>
      <c r="B96" s="621"/>
      <c r="C96" s="632"/>
      <c r="D96" s="621"/>
      <c r="E96" s="621"/>
      <c r="F96" s="622"/>
      <c r="G96" s="621"/>
      <c r="H96" s="242" t="s">
        <v>4568</v>
      </c>
      <c r="I96" s="252">
        <v>198690.24</v>
      </c>
      <c r="J96" s="252">
        <v>52766.16</v>
      </c>
      <c r="K96" s="252">
        <v>41858.14</v>
      </c>
      <c r="L96" s="252">
        <v>33861.19</v>
      </c>
      <c r="M96" s="252"/>
      <c r="N96" s="252">
        <v>4902.82</v>
      </c>
      <c r="O96" s="252"/>
      <c r="P96" s="252">
        <f t="shared" si="4"/>
        <v>332078.55</v>
      </c>
      <c r="Q96" s="252"/>
      <c r="R96" s="183"/>
      <c r="S96" s="255"/>
      <c r="T96" s="19"/>
      <c r="U96" s="19"/>
      <c r="V96" s="19"/>
      <c r="W96" s="19"/>
      <c r="X96" s="19"/>
    </row>
    <row r="97" spans="1:24" s="254" customFormat="1" x14ac:dyDescent="0.25">
      <c r="A97" s="621"/>
      <c r="B97" s="621"/>
      <c r="C97" s="632"/>
      <c r="D97" s="621"/>
      <c r="E97" s="621"/>
      <c r="F97" s="622"/>
      <c r="G97" s="621"/>
      <c r="H97" s="242" t="s">
        <v>4569</v>
      </c>
      <c r="I97" s="252">
        <v>172198.21</v>
      </c>
      <c r="J97" s="252">
        <v>45730.67</v>
      </c>
      <c r="K97" s="252">
        <v>36277.06</v>
      </c>
      <c r="L97" s="252">
        <v>29346.36</v>
      </c>
      <c r="M97" s="252"/>
      <c r="N97" s="252">
        <v>4249.1099999999997</v>
      </c>
      <c r="O97" s="252"/>
      <c r="P97" s="252">
        <f t="shared" si="4"/>
        <v>287801.40999999997</v>
      </c>
      <c r="Q97" s="252"/>
      <c r="R97" s="183"/>
      <c r="S97" s="255"/>
      <c r="T97" s="19"/>
      <c r="U97" s="19"/>
      <c r="V97" s="19"/>
      <c r="W97" s="19"/>
      <c r="X97" s="19"/>
    </row>
    <row r="98" spans="1:24" s="254" customFormat="1" x14ac:dyDescent="0.25">
      <c r="A98" s="595"/>
      <c r="B98" s="595"/>
      <c r="C98" s="597"/>
      <c r="D98" s="595"/>
      <c r="E98" s="595"/>
      <c r="F98" s="599"/>
      <c r="G98" s="595"/>
      <c r="H98" s="242" t="s">
        <v>4570</v>
      </c>
      <c r="I98" s="252">
        <v>238428.29</v>
      </c>
      <c r="J98" s="252">
        <v>63319.39</v>
      </c>
      <c r="K98" s="252">
        <v>50229.77</v>
      </c>
      <c r="L98" s="252">
        <v>40633.43</v>
      </c>
      <c r="M98" s="252"/>
      <c r="N98" s="252">
        <v>5883.39</v>
      </c>
      <c r="O98" s="252"/>
      <c r="P98" s="252">
        <f t="shared" si="4"/>
        <v>398494.27</v>
      </c>
      <c r="Q98" s="252"/>
      <c r="R98" s="183"/>
      <c r="S98" s="255"/>
      <c r="T98" s="19"/>
      <c r="U98" s="19"/>
      <c r="V98" s="19"/>
      <c r="W98" s="19"/>
      <c r="X98" s="19"/>
    </row>
    <row r="99" spans="1:24" s="254" customFormat="1" x14ac:dyDescent="0.25">
      <c r="A99" s="242" t="s">
        <v>20</v>
      </c>
      <c r="B99" s="12" t="s">
        <v>1740</v>
      </c>
      <c r="C99" s="249" t="s">
        <v>2085</v>
      </c>
      <c r="D99" s="242" t="s">
        <v>1641</v>
      </c>
      <c r="E99" s="242" t="s">
        <v>1612</v>
      </c>
      <c r="F99" s="243">
        <v>44182</v>
      </c>
      <c r="G99" s="242" t="s">
        <v>330</v>
      </c>
      <c r="H99" s="242"/>
      <c r="I99" s="252">
        <v>3186.65</v>
      </c>
      <c r="J99" s="252">
        <v>1535.71</v>
      </c>
      <c r="K99" s="252">
        <v>1250.95</v>
      </c>
      <c r="L99" s="252">
        <v>4733.7</v>
      </c>
      <c r="M99" s="252"/>
      <c r="N99" s="252">
        <v>100.39</v>
      </c>
      <c r="O99" s="252"/>
      <c r="P99" s="252">
        <f t="shared" si="4"/>
        <v>10807.4</v>
      </c>
      <c r="Q99" s="252">
        <v>10915.48</v>
      </c>
      <c r="R99" s="183">
        <v>44271</v>
      </c>
      <c r="S99" s="255" t="s">
        <v>21</v>
      </c>
      <c r="T99" s="19"/>
      <c r="U99" s="19"/>
      <c r="V99" s="19"/>
      <c r="W99" s="19"/>
      <c r="X99" s="19"/>
    </row>
    <row r="100" spans="1:24" s="254" customFormat="1" x14ac:dyDescent="0.25">
      <c r="A100" s="242" t="s">
        <v>22</v>
      </c>
      <c r="B100" s="12" t="s">
        <v>1735</v>
      </c>
      <c r="C100" s="249" t="s">
        <v>2085</v>
      </c>
      <c r="D100" s="242" t="s">
        <v>1642</v>
      </c>
      <c r="E100" s="242" t="s">
        <v>1604</v>
      </c>
      <c r="F100" s="243">
        <v>44216</v>
      </c>
      <c r="G100" s="242" t="s">
        <v>331</v>
      </c>
      <c r="H100" s="242"/>
      <c r="I100" s="252">
        <v>6512.07</v>
      </c>
      <c r="J100" s="252">
        <v>1729.41</v>
      </c>
      <c r="K100" s="252">
        <v>1371.9</v>
      </c>
      <c r="L100" s="252">
        <v>1109.8</v>
      </c>
      <c r="M100" s="252"/>
      <c r="N100" s="252">
        <v>160.69</v>
      </c>
      <c r="O100" s="252"/>
      <c r="P100" s="252">
        <f t="shared" si="4"/>
        <v>10883.869999999999</v>
      </c>
      <c r="Q100" s="252">
        <v>11530.01</v>
      </c>
      <c r="R100" s="183">
        <v>44760</v>
      </c>
      <c r="S100" s="255">
        <v>3324047</v>
      </c>
      <c r="T100" s="19"/>
      <c r="U100" s="19"/>
      <c r="V100" s="19"/>
      <c r="W100" s="19"/>
      <c r="X100" s="19"/>
    </row>
    <row r="101" spans="1:24" s="254" customFormat="1" x14ac:dyDescent="0.25">
      <c r="A101" s="242" t="s">
        <v>3507</v>
      </c>
      <c r="B101" s="12" t="s">
        <v>3792</v>
      </c>
      <c r="C101" s="249" t="s">
        <v>2085</v>
      </c>
      <c r="D101" s="242" t="s">
        <v>1643</v>
      </c>
      <c r="E101" s="242" t="s">
        <v>1616</v>
      </c>
      <c r="F101" s="243">
        <v>44161</v>
      </c>
      <c r="G101" s="242" t="s">
        <v>328</v>
      </c>
      <c r="H101" s="242"/>
      <c r="I101" s="252">
        <v>1833.87</v>
      </c>
      <c r="J101" s="252">
        <v>669.96</v>
      </c>
      <c r="K101" s="252">
        <v>1005.9</v>
      </c>
      <c r="L101" s="252">
        <v>553.46</v>
      </c>
      <c r="M101" s="252"/>
      <c r="N101" s="252">
        <v>60.97</v>
      </c>
      <c r="O101" s="252"/>
      <c r="P101" s="252">
        <f t="shared" si="4"/>
        <v>4124.16</v>
      </c>
      <c r="Q101" s="252">
        <v>4124.16</v>
      </c>
      <c r="R101" s="183">
        <v>44210</v>
      </c>
      <c r="S101" s="255" t="s">
        <v>23</v>
      </c>
      <c r="T101" s="19"/>
      <c r="U101" s="19"/>
      <c r="V101" s="19"/>
      <c r="W101" s="19"/>
      <c r="X101" s="19"/>
    </row>
    <row r="102" spans="1:24" s="254" customFormat="1" x14ac:dyDescent="0.25">
      <c r="A102" s="242" t="s">
        <v>24</v>
      </c>
      <c r="B102" s="12" t="s">
        <v>3833</v>
      </c>
      <c r="C102" s="249" t="s">
        <v>2085</v>
      </c>
      <c r="D102" s="242" t="s">
        <v>1644</v>
      </c>
      <c r="E102" s="242" t="s">
        <v>1628</v>
      </c>
      <c r="F102" s="243">
        <v>44154</v>
      </c>
      <c r="G102" s="242" t="s">
        <v>330</v>
      </c>
      <c r="H102" s="242"/>
      <c r="I102" s="252">
        <v>2389.52</v>
      </c>
      <c r="J102" s="252">
        <v>1535.71</v>
      </c>
      <c r="K102" s="252">
        <v>1250.95</v>
      </c>
      <c r="L102" s="252">
        <v>1106.92</v>
      </c>
      <c r="M102" s="252"/>
      <c r="N102" s="252">
        <v>94.14</v>
      </c>
      <c r="O102" s="252"/>
      <c r="P102" s="252">
        <f t="shared" si="4"/>
        <v>6377.2400000000007</v>
      </c>
      <c r="Q102" s="252">
        <v>6377.24</v>
      </c>
      <c r="R102" s="183">
        <v>44200</v>
      </c>
      <c r="S102" s="255" t="s">
        <v>25</v>
      </c>
      <c r="T102" s="19"/>
      <c r="U102" s="19"/>
      <c r="V102" s="19"/>
      <c r="W102" s="19"/>
      <c r="X102" s="19"/>
    </row>
    <row r="103" spans="1:24" s="254" customFormat="1" x14ac:dyDescent="0.25">
      <c r="A103" s="242" t="s">
        <v>26</v>
      </c>
      <c r="B103" s="12" t="s">
        <v>1741</v>
      </c>
      <c r="C103" s="249" t="s">
        <v>2085</v>
      </c>
      <c r="D103" s="242" t="s">
        <v>1645</v>
      </c>
      <c r="E103" s="242" t="s">
        <v>1612</v>
      </c>
      <c r="F103" s="243">
        <v>44216</v>
      </c>
      <c r="G103" s="242" t="s">
        <v>325</v>
      </c>
      <c r="H103" s="242"/>
      <c r="I103" s="252">
        <v>9694.17</v>
      </c>
      <c r="J103" s="252">
        <v>4671.8100000000004</v>
      </c>
      <c r="K103" s="252">
        <v>3805.54</v>
      </c>
      <c r="L103" s="252">
        <v>14400.48</v>
      </c>
      <c r="M103" s="252"/>
      <c r="N103" s="252">
        <v>315.39999999999998</v>
      </c>
      <c r="O103" s="252"/>
      <c r="P103" s="252">
        <f t="shared" si="4"/>
        <v>32887.4</v>
      </c>
      <c r="Q103" s="252">
        <v>32887.4</v>
      </c>
      <c r="R103" s="183">
        <v>44363</v>
      </c>
      <c r="S103" s="255" t="s">
        <v>27</v>
      </c>
      <c r="T103" s="19"/>
      <c r="U103" s="19"/>
      <c r="V103" s="19"/>
      <c r="W103" s="19"/>
      <c r="X103" s="19"/>
    </row>
    <row r="104" spans="1:24" s="254" customFormat="1" x14ac:dyDescent="0.25">
      <c r="A104" s="242" t="s">
        <v>28</v>
      </c>
      <c r="B104" s="12" t="s">
        <v>1742</v>
      </c>
      <c r="C104" s="249" t="s">
        <v>2085</v>
      </c>
      <c r="D104" s="242" t="s">
        <v>1646</v>
      </c>
      <c r="E104" s="242" t="s">
        <v>1621</v>
      </c>
      <c r="F104" s="243">
        <v>44112</v>
      </c>
      <c r="G104" s="242" t="s">
        <v>325</v>
      </c>
      <c r="H104" s="242"/>
      <c r="I104" s="252">
        <v>1593.33</v>
      </c>
      <c r="J104" s="252">
        <v>767.86</v>
      </c>
      <c r="K104" s="252">
        <v>625.48</v>
      </c>
      <c r="L104" s="252">
        <v>2366.85</v>
      </c>
      <c r="M104" s="252"/>
      <c r="N104" s="252">
        <v>50.2</v>
      </c>
      <c r="O104" s="252"/>
      <c r="P104" s="252">
        <f t="shared" si="4"/>
        <v>5403.72</v>
      </c>
      <c r="Q104" s="252">
        <v>5403.72</v>
      </c>
      <c r="R104" s="183">
        <v>44127</v>
      </c>
      <c r="S104" s="255" t="s">
        <v>29</v>
      </c>
      <c r="T104" s="19"/>
      <c r="U104" s="19"/>
      <c r="V104" s="19"/>
      <c r="W104" s="19"/>
      <c r="X104" s="19"/>
    </row>
    <row r="105" spans="1:24" s="254" customFormat="1" x14ac:dyDescent="0.25">
      <c r="A105" s="242" t="s">
        <v>30</v>
      </c>
      <c r="B105" s="12" t="s">
        <v>1743</v>
      </c>
      <c r="C105" s="249" t="s">
        <v>2085</v>
      </c>
      <c r="D105" s="242" t="s">
        <v>1647</v>
      </c>
      <c r="E105" s="242" t="s">
        <v>1622</v>
      </c>
      <c r="F105" s="243">
        <v>44179</v>
      </c>
      <c r="G105" s="242" t="s">
        <v>329</v>
      </c>
      <c r="H105" s="242"/>
      <c r="I105" s="252">
        <v>3922.58</v>
      </c>
      <c r="J105" s="252">
        <v>523.15</v>
      </c>
      <c r="K105" s="252">
        <v>1989.59</v>
      </c>
      <c r="L105" s="252">
        <v>553.46</v>
      </c>
      <c r="M105" s="252"/>
      <c r="N105" s="252">
        <v>104.85</v>
      </c>
      <c r="O105" s="252"/>
      <c r="P105" s="252">
        <f t="shared" si="4"/>
        <v>7093.63</v>
      </c>
      <c r="Q105" s="252">
        <v>7096.63</v>
      </c>
      <c r="R105" s="183">
        <v>44223</v>
      </c>
      <c r="S105" s="255" t="s">
        <v>31</v>
      </c>
      <c r="T105" s="19"/>
      <c r="U105" s="19"/>
      <c r="V105" s="19"/>
      <c r="W105" s="19"/>
      <c r="X105" s="19"/>
    </row>
    <row r="106" spans="1:24" s="254" customFormat="1" x14ac:dyDescent="0.25">
      <c r="A106" s="242" t="s">
        <v>32</v>
      </c>
      <c r="B106" s="12" t="s">
        <v>3831</v>
      </c>
      <c r="C106" s="249" t="s">
        <v>2085</v>
      </c>
      <c r="D106" s="242" t="s">
        <v>1648</v>
      </c>
      <c r="E106" s="242" t="s">
        <v>1612</v>
      </c>
      <c r="F106" s="243">
        <v>44111</v>
      </c>
      <c r="G106" s="242" t="s">
        <v>325</v>
      </c>
      <c r="H106" s="242"/>
      <c r="I106" s="252">
        <v>3186.65</v>
      </c>
      <c r="J106" s="252">
        <v>1535.71</v>
      </c>
      <c r="K106" s="252">
        <v>1250.95</v>
      </c>
      <c r="L106" s="252">
        <v>4733.7</v>
      </c>
      <c r="M106" s="252"/>
      <c r="N106" s="252">
        <v>100.39</v>
      </c>
      <c r="O106" s="252"/>
      <c r="P106" s="252">
        <f t="shared" si="4"/>
        <v>10807.4</v>
      </c>
      <c r="Q106" s="252">
        <v>10807.4</v>
      </c>
      <c r="R106" s="183">
        <v>44126</v>
      </c>
      <c r="S106" s="255" t="s">
        <v>33</v>
      </c>
      <c r="T106" s="19"/>
      <c r="U106" s="19"/>
      <c r="V106" s="19"/>
      <c r="W106" s="19"/>
      <c r="X106" s="19"/>
    </row>
    <row r="107" spans="1:24" s="254" customFormat="1" x14ac:dyDescent="0.25">
      <c r="A107" s="242" t="s">
        <v>34</v>
      </c>
      <c r="B107" s="12" t="s">
        <v>3832</v>
      </c>
      <c r="C107" s="249" t="s">
        <v>2085</v>
      </c>
      <c r="D107" s="242" t="s">
        <v>1649</v>
      </c>
      <c r="E107" s="242" t="s">
        <v>1612</v>
      </c>
      <c r="F107" s="243">
        <v>44113</v>
      </c>
      <c r="G107" s="242" t="s">
        <v>325</v>
      </c>
      <c r="H107" s="242"/>
      <c r="I107" s="252">
        <v>3186.65</v>
      </c>
      <c r="J107" s="252">
        <v>1535.71</v>
      </c>
      <c r="K107" s="252">
        <v>1250.95</v>
      </c>
      <c r="L107" s="252">
        <v>4733.7</v>
      </c>
      <c r="M107" s="252"/>
      <c r="N107" s="252">
        <v>100.39</v>
      </c>
      <c r="O107" s="252"/>
      <c r="P107" s="252">
        <f t="shared" si="4"/>
        <v>10807.4</v>
      </c>
      <c r="Q107" s="252">
        <v>10807.4</v>
      </c>
      <c r="R107" s="183">
        <v>44126</v>
      </c>
      <c r="S107" s="255" t="s">
        <v>35</v>
      </c>
      <c r="T107" s="19"/>
      <c r="U107" s="19"/>
      <c r="V107" s="19"/>
      <c r="W107" s="19"/>
      <c r="X107" s="19"/>
    </row>
    <row r="108" spans="1:24" s="254" customFormat="1" x14ac:dyDescent="0.25">
      <c r="A108" s="242" t="s">
        <v>36</v>
      </c>
      <c r="B108" s="12" t="s">
        <v>1742</v>
      </c>
      <c r="C108" s="249" t="s">
        <v>2085</v>
      </c>
      <c r="D108" s="242" t="s">
        <v>1650</v>
      </c>
      <c r="E108" s="242" t="s">
        <v>1621</v>
      </c>
      <c r="F108" s="243">
        <v>44112</v>
      </c>
      <c r="G108" s="242" t="s">
        <v>325</v>
      </c>
      <c r="H108" s="242"/>
      <c r="I108" s="252">
        <v>1593.33</v>
      </c>
      <c r="J108" s="252">
        <v>767.86</v>
      </c>
      <c r="K108" s="252">
        <v>625.48</v>
      </c>
      <c r="L108" s="252">
        <v>2366.85</v>
      </c>
      <c r="M108" s="252"/>
      <c r="N108" s="252">
        <v>50.2</v>
      </c>
      <c r="O108" s="252"/>
      <c r="P108" s="252">
        <f t="shared" si="4"/>
        <v>5403.72</v>
      </c>
      <c r="Q108" s="252">
        <v>5403.72</v>
      </c>
      <c r="R108" s="183">
        <v>44127</v>
      </c>
      <c r="S108" s="255" t="s">
        <v>37</v>
      </c>
      <c r="T108" s="19"/>
      <c r="U108" s="19"/>
      <c r="V108" s="19"/>
      <c r="W108" s="19"/>
      <c r="X108" s="19"/>
    </row>
    <row r="109" spans="1:24" s="254" customFormat="1" x14ac:dyDescent="0.25">
      <c r="A109" s="242" t="s">
        <v>38</v>
      </c>
      <c r="B109" s="12" t="s">
        <v>3831</v>
      </c>
      <c r="C109" s="249" t="s">
        <v>2085</v>
      </c>
      <c r="D109" s="242" t="s">
        <v>1651</v>
      </c>
      <c r="E109" s="242" t="s">
        <v>1612</v>
      </c>
      <c r="F109" s="243">
        <v>44140</v>
      </c>
      <c r="G109" s="242" t="s">
        <v>330</v>
      </c>
      <c r="H109" s="242"/>
      <c r="I109" s="252">
        <v>3186.65</v>
      </c>
      <c r="J109" s="252">
        <v>1535.71</v>
      </c>
      <c r="K109" s="252">
        <v>1250.95</v>
      </c>
      <c r="L109" s="252">
        <v>4733.7</v>
      </c>
      <c r="M109" s="252"/>
      <c r="N109" s="252">
        <v>100.39</v>
      </c>
      <c r="O109" s="252"/>
      <c r="P109" s="252">
        <f t="shared" si="4"/>
        <v>10807.4</v>
      </c>
      <c r="Q109" s="252">
        <v>10807.4</v>
      </c>
      <c r="R109" s="183">
        <v>44161</v>
      </c>
      <c r="S109" s="255" t="s">
        <v>39</v>
      </c>
      <c r="T109" s="19"/>
      <c r="U109" s="19"/>
      <c r="V109" s="19"/>
      <c r="W109" s="19"/>
      <c r="X109" s="19"/>
    </row>
    <row r="110" spans="1:24" s="254" customFormat="1" x14ac:dyDescent="0.25">
      <c r="A110" s="242" t="s">
        <v>40</v>
      </c>
      <c r="B110" s="12" t="s">
        <v>3830</v>
      </c>
      <c r="C110" s="249" t="s">
        <v>2085</v>
      </c>
      <c r="D110" s="242" t="s">
        <v>1652</v>
      </c>
      <c r="E110" s="242" t="s">
        <v>1612</v>
      </c>
      <c r="F110" s="243">
        <v>44146</v>
      </c>
      <c r="G110" s="242" t="s">
        <v>325</v>
      </c>
      <c r="H110" s="242"/>
      <c r="I110" s="252">
        <v>3186.65</v>
      </c>
      <c r="J110" s="252">
        <v>1535.71</v>
      </c>
      <c r="K110" s="252">
        <v>1250.95</v>
      </c>
      <c r="L110" s="252">
        <v>4733.7</v>
      </c>
      <c r="M110" s="252"/>
      <c r="N110" s="252">
        <v>100.39</v>
      </c>
      <c r="O110" s="252"/>
      <c r="P110" s="252">
        <f t="shared" si="4"/>
        <v>10807.4</v>
      </c>
      <c r="Q110" s="252">
        <v>10807.4</v>
      </c>
      <c r="R110" s="183">
        <v>44218</v>
      </c>
      <c r="S110" s="255" t="s">
        <v>41</v>
      </c>
      <c r="T110" s="19"/>
      <c r="U110" s="19"/>
      <c r="V110" s="19"/>
      <c r="W110" s="19"/>
      <c r="X110" s="19"/>
    </row>
    <row r="111" spans="1:24" s="254" customFormat="1" x14ac:dyDescent="0.25">
      <c r="A111" s="242" t="s">
        <v>42</v>
      </c>
      <c r="B111" s="12" t="s">
        <v>1744</v>
      </c>
      <c r="C111" s="249" t="s">
        <v>2085</v>
      </c>
      <c r="D111" s="242" t="s">
        <v>1653</v>
      </c>
      <c r="E111" s="242" t="s">
        <v>1619</v>
      </c>
      <c r="F111" s="243">
        <v>44137</v>
      </c>
      <c r="G111" s="242" t="s">
        <v>328</v>
      </c>
      <c r="H111" s="242"/>
      <c r="I111" s="252">
        <v>3667.74</v>
      </c>
      <c r="J111" s="252">
        <v>1339.92</v>
      </c>
      <c r="K111" s="252">
        <v>2011.79</v>
      </c>
      <c r="L111" s="252">
        <v>1106.92</v>
      </c>
      <c r="M111" s="252"/>
      <c r="N111" s="252">
        <v>121.94</v>
      </c>
      <c r="O111" s="252"/>
      <c r="P111" s="252">
        <f t="shared" si="4"/>
        <v>8248.31</v>
      </c>
      <c r="Q111" s="252">
        <v>8364.1200000000008</v>
      </c>
      <c r="R111" s="183">
        <v>44334</v>
      </c>
      <c r="S111" s="255" t="s">
        <v>43</v>
      </c>
      <c r="T111" s="19"/>
      <c r="U111" s="19"/>
      <c r="V111" s="19"/>
      <c r="W111" s="19"/>
      <c r="X111" s="19"/>
    </row>
    <row r="112" spans="1:24" s="254" customFormat="1" x14ac:dyDescent="0.25">
      <c r="A112" s="242" t="s">
        <v>44</v>
      </c>
      <c r="B112" s="12" t="s">
        <v>1741</v>
      </c>
      <c r="C112" s="249" t="s">
        <v>2085</v>
      </c>
      <c r="D112" s="242" t="s">
        <v>1654</v>
      </c>
      <c r="E112" s="242" t="s">
        <v>1619</v>
      </c>
      <c r="F112" s="243">
        <v>44386</v>
      </c>
      <c r="G112" s="242" t="s">
        <v>328</v>
      </c>
      <c r="H112" s="242"/>
      <c r="I112" s="252">
        <v>11106.32</v>
      </c>
      <c r="J112" s="252">
        <v>4057.42</v>
      </c>
      <c r="K112" s="252">
        <v>6091.92</v>
      </c>
      <c r="L112" s="252">
        <v>3351.87</v>
      </c>
      <c r="M112" s="252"/>
      <c r="N112" s="252">
        <v>364.25</v>
      </c>
      <c r="O112" s="252"/>
      <c r="P112" s="252">
        <f t="shared" si="4"/>
        <v>24971.78</v>
      </c>
      <c r="Q112" s="252">
        <v>25347.75</v>
      </c>
      <c r="R112" s="183">
        <v>44582</v>
      </c>
      <c r="S112" s="255">
        <v>3216031</v>
      </c>
      <c r="T112" s="19"/>
      <c r="U112" s="19"/>
      <c r="V112" s="19"/>
      <c r="W112" s="19"/>
      <c r="X112" s="19"/>
    </row>
    <row r="113" spans="1:24" s="254" customFormat="1" x14ac:dyDescent="0.25">
      <c r="A113" s="242" t="s">
        <v>45</v>
      </c>
      <c r="B113" s="12" t="s">
        <v>1734</v>
      </c>
      <c r="C113" s="249" t="s">
        <v>2085</v>
      </c>
      <c r="D113" s="242" t="s">
        <v>1655</v>
      </c>
      <c r="E113" s="242" t="s">
        <v>1629</v>
      </c>
      <c r="F113" s="243">
        <v>44216</v>
      </c>
      <c r="G113" s="242" t="s">
        <v>330</v>
      </c>
      <c r="H113" s="242"/>
      <c r="I113" s="252">
        <v>2389.52</v>
      </c>
      <c r="J113" s="252">
        <v>1535.71</v>
      </c>
      <c r="K113" s="252">
        <v>1250.95</v>
      </c>
      <c r="L113" s="252">
        <v>1106.92</v>
      </c>
      <c r="M113" s="252"/>
      <c r="N113" s="252">
        <v>94.14</v>
      </c>
      <c r="O113" s="252"/>
      <c r="P113" s="252">
        <f t="shared" si="4"/>
        <v>6377.2400000000007</v>
      </c>
      <c r="Q113" s="252">
        <v>6441.02</v>
      </c>
      <c r="R113" s="183">
        <v>44259</v>
      </c>
      <c r="S113" s="255" t="s">
        <v>46</v>
      </c>
      <c r="T113" s="19"/>
      <c r="U113" s="19"/>
      <c r="V113" s="19"/>
      <c r="W113" s="19"/>
      <c r="X113" s="19"/>
    </row>
    <row r="114" spans="1:24" s="254" customFormat="1" x14ac:dyDescent="0.25">
      <c r="A114" s="242" t="s">
        <v>47</v>
      </c>
      <c r="B114" s="12" t="s">
        <v>1745</v>
      </c>
      <c r="C114" s="249" t="s">
        <v>2085</v>
      </c>
      <c r="D114" s="242" t="s">
        <v>1656</v>
      </c>
      <c r="E114" s="242" t="s">
        <v>1615</v>
      </c>
      <c r="F114" s="243">
        <v>44200</v>
      </c>
      <c r="G114" s="242" t="s">
        <v>330</v>
      </c>
      <c r="H114" s="242"/>
      <c r="I114" s="252">
        <v>2389.52</v>
      </c>
      <c r="J114" s="252">
        <v>1535.71</v>
      </c>
      <c r="K114" s="252">
        <v>1250.95</v>
      </c>
      <c r="L114" s="252">
        <v>1106.92</v>
      </c>
      <c r="M114" s="252"/>
      <c r="N114" s="252">
        <v>94.14</v>
      </c>
      <c r="O114" s="252"/>
      <c r="P114" s="252">
        <f t="shared" si="4"/>
        <v>6377.2400000000007</v>
      </c>
      <c r="Q114" s="252">
        <f>105.52+1240.73+1402.17+1721.37+2678.38</f>
        <v>7148.17</v>
      </c>
      <c r="R114" s="183">
        <v>44998</v>
      </c>
      <c r="S114" s="255">
        <v>3483466</v>
      </c>
      <c r="T114" s="19"/>
      <c r="U114" s="19"/>
      <c r="V114" s="19"/>
      <c r="W114" s="19"/>
      <c r="X114" s="19"/>
    </row>
    <row r="115" spans="1:24" s="254" customFormat="1" x14ac:dyDescent="0.25">
      <c r="A115" s="242" t="s">
        <v>48</v>
      </c>
      <c r="B115" s="12" t="s">
        <v>1718</v>
      </c>
      <c r="C115" s="249" t="s">
        <v>2085</v>
      </c>
      <c r="D115" s="242" t="s">
        <v>1657</v>
      </c>
      <c r="E115" s="242" t="s">
        <v>1604</v>
      </c>
      <c r="F115" s="243">
        <v>44146</v>
      </c>
      <c r="G115" s="242" t="s">
        <v>326</v>
      </c>
      <c r="H115" s="242"/>
      <c r="I115" s="252">
        <v>5967.77</v>
      </c>
      <c r="J115" s="252">
        <v>864.71</v>
      </c>
      <c r="K115" s="252">
        <v>685.95</v>
      </c>
      <c r="L115" s="252">
        <v>6432.89</v>
      </c>
      <c r="M115" s="252"/>
      <c r="N115" s="252">
        <v>122.21</v>
      </c>
      <c r="O115" s="252"/>
      <c r="P115" s="252">
        <f t="shared" si="4"/>
        <v>14073.529999999999</v>
      </c>
      <c r="Q115" s="252">
        <v>14073.53</v>
      </c>
      <c r="R115" s="183">
        <v>44153</v>
      </c>
      <c r="S115" s="255" t="s">
        <v>49</v>
      </c>
      <c r="T115" s="19"/>
      <c r="U115" s="19"/>
      <c r="V115" s="19"/>
      <c r="W115" s="19"/>
      <c r="X115" s="19"/>
    </row>
    <row r="116" spans="1:24" s="254" customFormat="1" x14ac:dyDescent="0.25">
      <c r="A116" s="594" t="s">
        <v>50</v>
      </c>
      <c r="B116" s="613" t="s">
        <v>3886</v>
      </c>
      <c r="C116" s="596" t="s">
        <v>2085</v>
      </c>
      <c r="D116" s="594" t="s">
        <v>1658</v>
      </c>
      <c r="E116" s="594" t="s">
        <v>1600</v>
      </c>
      <c r="F116" s="598">
        <v>44272</v>
      </c>
      <c r="G116" s="594" t="s">
        <v>331</v>
      </c>
      <c r="H116" s="242">
        <v>1</v>
      </c>
      <c r="I116" s="252">
        <v>6545.35</v>
      </c>
      <c r="J116" s="252">
        <v>1738.25</v>
      </c>
      <c r="K116" s="252">
        <v>1378.91</v>
      </c>
      <c r="L116" s="252">
        <v>1115.47</v>
      </c>
      <c r="M116" s="252"/>
      <c r="N116" s="252">
        <v>161.51</v>
      </c>
      <c r="O116" s="252"/>
      <c r="P116" s="252">
        <f t="shared" si="4"/>
        <v>10939.49</v>
      </c>
      <c r="Q116" s="252">
        <v>11419.54</v>
      </c>
      <c r="R116" s="183">
        <v>44750</v>
      </c>
      <c r="S116" s="255">
        <v>3321269</v>
      </c>
      <c r="T116" s="19"/>
      <c r="U116" s="19"/>
      <c r="V116" s="19"/>
      <c r="W116" s="19"/>
      <c r="X116" s="19"/>
    </row>
    <row r="117" spans="1:24" s="254" customFormat="1" x14ac:dyDescent="0.25">
      <c r="A117" s="621"/>
      <c r="B117" s="633"/>
      <c r="C117" s="632"/>
      <c r="D117" s="621"/>
      <c r="E117" s="621"/>
      <c r="F117" s="622"/>
      <c r="G117" s="621"/>
      <c r="H117" s="242">
        <v>2</v>
      </c>
      <c r="I117" s="623" t="s">
        <v>3890</v>
      </c>
      <c r="J117" s="624"/>
      <c r="K117" s="624"/>
      <c r="L117" s="624"/>
      <c r="M117" s="624"/>
      <c r="N117" s="624"/>
      <c r="O117" s="624"/>
      <c r="P117" s="624"/>
      <c r="Q117" s="624"/>
      <c r="R117" s="624"/>
      <c r="S117" s="625"/>
      <c r="T117" s="19"/>
      <c r="U117" s="19"/>
      <c r="V117" s="19"/>
      <c r="W117" s="19"/>
      <c r="X117" s="19"/>
    </row>
    <row r="118" spans="1:24" s="254" customFormat="1" x14ac:dyDescent="0.25">
      <c r="A118" s="595"/>
      <c r="B118" s="614"/>
      <c r="C118" s="597"/>
      <c r="D118" s="595"/>
      <c r="E118" s="595"/>
      <c r="F118" s="599"/>
      <c r="G118" s="595"/>
      <c r="H118" s="242">
        <v>3</v>
      </c>
      <c r="I118" s="623" t="s">
        <v>3890</v>
      </c>
      <c r="J118" s="624"/>
      <c r="K118" s="624"/>
      <c r="L118" s="624"/>
      <c r="M118" s="624"/>
      <c r="N118" s="624"/>
      <c r="O118" s="624"/>
      <c r="P118" s="624"/>
      <c r="Q118" s="624"/>
      <c r="R118" s="624"/>
      <c r="S118" s="625"/>
      <c r="T118" s="19"/>
      <c r="U118" s="19"/>
      <c r="V118" s="19"/>
      <c r="W118" s="19"/>
      <c r="X118" s="19"/>
    </row>
    <row r="119" spans="1:24" s="254" customFormat="1" x14ac:dyDescent="0.25">
      <c r="A119" s="242" t="s">
        <v>51</v>
      </c>
      <c r="B119" s="12" t="s">
        <v>1718</v>
      </c>
      <c r="C119" s="249" t="s">
        <v>2085</v>
      </c>
      <c r="D119" s="242" t="s">
        <v>1659</v>
      </c>
      <c r="E119" s="242" t="s">
        <v>1604</v>
      </c>
      <c r="F119" s="243">
        <v>44147</v>
      </c>
      <c r="G119" s="242" t="s">
        <v>326</v>
      </c>
      <c r="H119" s="242"/>
      <c r="I119" s="252">
        <v>5967.77</v>
      </c>
      <c r="J119" s="252">
        <v>864.71</v>
      </c>
      <c r="K119" s="252">
        <v>685.95</v>
      </c>
      <c r="L119" s="252">
        <v>6432.89</v>
      </c>
      <c r="M119" s="252"/>
      <c r="N119" s="252">
        <v>122.21</v>
      </c>
      <c r="O119" s="252"/>
      <c r="P119" s="252">
        <f t="shared" si="4"/>
        <v>14073.529999999999</v>
      </c>
      <c r="Q119" s="252">
        <v>14073.53</v>
      </c>
      <c r="R119" s="183">
        <v>44153</v>
      </c>
      <c r="S119" s="255" t="s">
        <v>52</v>
      </c>
      <c r="T119" s="19"/>
      <c r="U119" s="19"/>
      <c r="V119" s="19"/>
      <c r="W119" s="19"/>
      <c r="X119" s="19"/>
    </row>
    <row r="120" spans="1:24" s="254" customFormat="1" x14ac:dyDescent="0.25">
      <c r="A120" s="242" t="s">
        <v>53</v>
      </c>
      <c r="B120" s="12" t="s">
        <v>1734</v>
      </c>
      <c r="C120" s="249" t="s">
        <v>2085</v>
      </c>
      <c r="D120" s="242" t="s">
        <v>1660</v>
      </c>
      <c r="E120" s="242" t="s">
        <v>1614</v>
      </c>
      <c r="F120" s="243">
        <v>44244</v>
      </c>
      <c r="G120" s="242" t="s">
        <v>330</v>
      </c>
      <c r="H120" s="242"/>
      <c r="I120" s="252">
        <v>2401.73</v>
      </c>
      <c r="J120" s="252">
        <v>1543.56</v>
      </c>
      <c r="K120" s="252">
        <v>1257.3399999999999</v>
      </c>
      <c r="L120" s="252">
        <v>1112.58</v>
      </c>
      <c r="M120" s="252"/>
      <c r="N120" s="252">
        <v>94.62</v>
      </c>
      <c r="O120" s="252"/>
      <c r="P120" s="252">
        <f t="shared" si="4"/>
        <v>6409.83</v>
      </c>
      <c r="Q120" s="252"/>
      <c r="R120" s="255"/>
      <c r="S120" s="255"/>
      <c r="T120" s="19"/>
      <c r="U120" s="19"/>
      <c r="V120" s="19"/>
      <c r="W120" s="19"/>
      <c r="X120" s="19"/>
    </row>
    <row r="121" spans="1:24" s="254" customFormat="1" x14ac:dyDescent="0.25">
      <c r="A121" s="242" t="s">
        <v>54</v>
      </c>
      <c r="B121" s="12" t="s">
        <v>1746</v>
      </c>
      <c r="C121" s="249" t="s">
        <v>2085</v>
      </c>
      <c r="D121" s="242" t="s">
        <v>1661</v>
      </c>
      <c r="E121" s="242" t="s">
        <v>1600</v>
      </c>
      <c r="F121" s="243">
        <v>44239</v>
      </c>
      <c r="G121" s="242" t="s">
        <v>331</v>
      </c>
      <c r="H121" s="242"/>
      <c r="I121" s="252">
        <v>6545.35</v>
      </c>
      <c r="J121" s="252">
        <v>1738.25</v>
      </c>
      <c r="K121" s="252">
        <v>1378.91</v>
      </c>
      <c r="L121" s="252">
        <v>1115.47</v>
      </c>
      <c r="M121" s="252"/>
      <c r="N121" s="252">
        <v>161.51</v>
      </c>
      <c r="O121" s="252"/>
      <c r="P121" s="252">
        <f t="shared" si="4"/>
        <v>10939.49</v>
      </c>
      <c r="Q121" s="252">
        <v>11071.12</v>
      </c>
      <c r="R121" s="183">
        <v>44454</v>
      </c>
      <c r="S121" s="255">
        <v>3142877</v>
      </c>
      <c r="T121" s="19"/>
      <c r="U121" s="19"/>
      <c r="V121" s="19"/>
      <c r="W121" s="19"/>
      <c r="X121" s="19"/>
    </row>
    <row r="122" spans="1:24" s="254" customFormat="1" x14ac:dyDescent="0.25">
      <c r="A122" s="242" t="s">
        <v>55</v>
      </c>
      <c r="B122" s="12" t="s">
        <v>3842</v>
      </c>
      <c r="C122" s="249" t="s">
        <v>2085</v>
      </c>
      <c r="D122" s="242" t="s">
        <v>1662</v>
      </c>
      <c r="E122" s="242" t="s">
        <v>1612</v>
      </c>
      <c r="F122" s="243">
        <v>44272</v>
      </c>
      <c r="G122" s="242" t="s">
        <v>325</v>
      </c>
      <c r="H122" s="242"/>
      <c r="I122" s="252">
        <v>3202.94</v>
      </c>
      <c r="J122" s="252">
        <v>1543.56</v>
      </c>
      <c r="K122" s="252">
        <v>1257.3399999999999</v>
      </c>
      <c r="L122" s="252">
        <v>4757.8900000000003</v>
      </c>
      <c r="M122" s="252"/>
      <c r="N122" s="252">
        <v>100.9</v>
      </c>
      <c r="O122" s="252"/>
      <c r="P122" s="252">
        <f t="shared" si="4"/>
        <v>10862.63</v>
      </c>
      <c r="Q122" s="252">
        <v>10862.63</v>
      </c>
      <c r="R122" s="183">
        <v>44300</v>
      </c>
      <c r="S122" s="255" t="s">
        <v>56</v>
      </c>
      <c r="T122" s="19"/>
      <c r="U122" s="19"/>
      <c r="V122" s="19"/>
      <c r="W122" s="19"/>
      <c r="X122" s="19"/>
    </row>
    <row r="123" spans="1:24" s="254" customFormat="1" x14ac:dyDescent="0.25">
      <c r="A123" s="242" t="s">
        <v>57</v>
      </c>
      <c r="B123" s="12" t="s">
        <v>1747</v>
      </c>
      <c r="C123" s="249" t="s">
        <v>2085</v>
      </c>
      <c r="D123" s="242" t="s">
        <v>1663</v>
      </c>
      <c r="E123" s="242" t="s">
        <v>1630</v>
      </c>
      <c r="F123" s="243">
        <v>44168</v>
      </c>
      <c r="G123" s="242" t="s">
        <v>330</v>
      </c>
      <c r="H123" s="242"/>
      <c r="I123" s="252">
        <v>1194.76</v>
      </c>
      <c r="J123" s="252">
        <v>767.86</v>
      </c>
      <c r="K123" s="252">
        <v>625.48</v>
      </c>
      <c r="L123" s="252">
        <v>553.46</v>
      </c>
      <c r="M123" s="252"/>
      <c r="N123" s="252">
        <v>47.07</v>
      </c>
      <c r="O123" s="252"/>
      <c r="P123" s="252">
        <f t="shared" si="4"/>
        <v>3188.63</v>
      </c>
      <c r="Q123" s="252">
        <v>3188.63</v>
      </c>
      <c r="R123" s="183">
        <v>44172</v>
      </c>
      <c r="S123" s="255" t="s">
        <v>58</v>
      </c>
      <c r="T123" s="19"/>
      <c r="U123" s="19"/>
      <c r="V123" s="19"/>
      <c r="W123" s="19"/>
      <c r="X123" s="19"/>
    </row>
    <row r="124" spans="1:24" s="254" customFormat="1" x14ac:dyDescent="0.25">
      <c r="A124" s="242" t="s">
        <v>59</v>
      </c>
      <c r="B124" s="12" t="s">
        <v>1748</v>
      </c>
      <c r="C124" s="249" t="s">
        <v>2085</v>
      </c>
      <c r="D124" s="242" t="s">
        <v>1664</v>
      </c>
      <c r="E124" s="242" t="s">
        <v>1616</v>
      </c>
      <c r="F124" s="243">
        <v>44175</v>
      </c>
      <c r="G124" s="242" t="s">
        <v>328</v>
      </c>
      <c r="H124" s="242"/>
      <c r="I124" s="252">
        <v>1833.87</v>
      </c>
      <c r="J124" s="252">
        <v>669.96</v>
      </c>
      <c r="K124" s="252">
        <v>1005.9</v>
      </c>
      <c r="L124" s="252">
        <v>553.46</v>
      </c>
      <c r="M124" s="252"/>
      <c r="N124" s="252">
        <v>60.97</v>
      </c>
      <c r="O124" s="252"/>
      <c r="P124" s="252">
        <f t="shared" si="4"/>
        <v>4124.16</v>
      </c>
      <c r="Q124" s="252">
        <v>4124.16</v>
      </c>
      <c r="R124" s="183">
        <v>44179</v>
      </c>
      <c r="S124" s="255" t="s">
        <v>60</v>
      </c>
      <c r="T124" s="19"/>
      <c r="U124" s="19"/>
      <c r="V124" s="19"/>
      <c r="W124" s="19"/>
      <c r="X124" s="19"/>
    </row>
    <row r="125" spans="1:24" s="254" customFormat="1" x14ac:dyDescent="0.25">
      <c r="A125" s="242" t="s">
        <v>61</v>
      </c>
      <c r="B125" s="12" t="s">
        <v>3839</v>
      </c>
      <c r="C125" s="249" t="s">
        <v>2085</v>
      </c>
      <c r="D125" s="242" t="s">
        <v>1665</v>
      </c>
      <c r="E125" s="242" t="s">
        <v>1612</v>
      </c>
      <c r="F125" s="243">
        <v>44258</v>
      </c>
      <c r="G125" s="242" t="s">
        <v>325</v>
      </c>
      <c r="H125" s="242"/>
      <c r="I125" s="252">
        <v>3202.94</v>
      </c>
      <c r="J125" s="252">
        <v>1543.56</v>
      </c>
      <c r="K125" s="252">
        <v>1257.3399999999999</v>
      </c>
      <c r="L125" s="252">
        <v>4757.8900000000003</v>
      </c>
      <c r="M125" s="252"/>
      <c r="N125" s="252">
        <v>100.9</v>
      </c>
      <c r="O125" s="252"/>
      <c r="P125" s="252">
        <f t="shared" si="4"/>
        <v>10862.63</v>
      </c>
      <c r="Q125" s="252">
        <v>10862.63</v>
      </c>
      <c r="R125" s="183">
        <v>44272</v>
      </c>
      <c r="S125" s="255" t="s">
        <v>62</v>
      </c>
      <c r="T125" s="19"/>
      <c r="U125" s="19"/>
      <c r="V125" s="19"/>
      <c r="W125" s="19"/>
      <c r="X125" s="19"/>
    </row>
    <row r="126" spans="1:24" s="254" customFormat="1" x14ac:dyDescent="0.25">
      <c r="A126" s="242" t="s">
        <v>63</v>
      </c>
      <c r="B126" s="12" t="s">
        <v>3840</v>
      </c>
      <c r="C126" s="249" t="s">
        <v>2085</v>
      </c>
      <c r="D126" s="242" t="s">
        <v>1666</v>
      </c>
      <c r="E126" s="242" t="s">
        <v>1612</v>
      </c>
      <c r="F126" s="243">
        <v>44271</v>
      </c>
      <c r="G126" s="242" t="s">
        <v>325</v>
      </c>
      <c r="H126" s="242"/>
      <c r="I126" s="252">
        <v>3202.94</v>
      </c>
      <c r="J126" s="252">
        <v>1543.56</v>
      </c>
      <c r="K126" s="252">
        <v>1257.3399999999999</v>
      </c>
      <c r="L126" s="252">
        <v>4757.8900000000003</v>
      </c>
      <c r="M126" s="252"/>
      <c r="N126" s="252">
        <v>100.9</v>
      </c>
      <c r="O126" s="252"/>
      <c r="P126" s="252">
        <f t="shared" si="4"/>
        <v>10862.63</v>
      </c>
      <c r="Q126" s="252">
        <v>10862.63</v>
      </c>
      <c r="R126" s="183">
        <v>44279</v>
      </c>
      <c r="S126" s="255" t="s">
        <v>64</v>
      </c>
      <c r="T126" s="19"/>
      <c r="U126" s="19"/>
      <c r="V126" s="19"/>
      <c r="W126" s="19"/>
      <c r="X126" s="19"/>
    </row>
    <row r="127" spans="1:24" s="254" customFormat="1" x14ac:dyDescent="0.25">
      <c r="A127" s="242" t="s">
        <v>65</v>
      </c>
      <c r="B127" s="12" t="s">
        <v>1749</v>
      </c>
      <c r="C127" s="249" t="s">
        <v>2085</v>
      </c>
      <c r="D127" s="242" t="s">
        <v>1667</v>
      </c>
      <c r="E127" s="242" t="s">
        <v>1631</v>
      </c>
      <c r="F127" s="243">
        <v>44182</v>
      </c>
      <c r="G127" s="242" t="s">
        <v>329</v>
      </c>
      <c r="H127" s="242"/>
      <c r="I127" s="252">
        <v>3922.58</v>
      </c>
      <c r="J127" s="252">
        <v>523.15</v>
      </c>
      <c r="K127" s="252">
        <v>1989.59</v>
      </c>
      <c r="L127" s="252">
        <v>553.46</v>
      </c>
      <c r="M127" s="252"/>
      <c r="N127" s="252">
        <v>104.85</v>
      </c>
      <c r="O127" s="252"/>
      <c r="P127" s="252">
        <f t="shared" ref="P127:P158" si="5">SUM(I127:N127)</f>
        <v>7093.63</v>
      </c>
      <c r="Q127" s="252">
        <v>7164.57</v>
      </c>
      <c r="R127" s="183">
        <v>44280</v>
      </c>
      <c r="S127" s="255" t="s">
        <v>66</v>
      </c>
      <c r="T127" s="19"/>
      <c r="U127" s="19"/>
      <c r="V127" s="19"/>
      <c r="W127" s="19"/>
      <c r="X127" s="19"/>
    </row>
    <row r="128" spans="1:24" s="254" customFormat="1" x14ac:dyDescent="0.25">
      <c r="A128" s="242" t="s">
        <v>67</v>
      </c>
      <c r="B128" s="12" t="s">
        <v>3841</v>
      </c>
      <c r="C128" s="249" t="s">
        <v>2085</v>
      </c>
      <c r="D128" s="242" t="s">
        <v>1668</v>
      </c>
      <c r="E128" s="242" t="s">
        <v>1612</v>
      </c>
      <c r="F128" s="243">
        <v>44244</v>
      </c>
      <c r="G128" s="242" t="s">
        <v>325</v>
      </c>
      <c r="H128" s="242"/>
      <c r="I128" s="252">
        <v>3202.94</v>
      </c>
      <c r="J128" s="252">
        <v>1543.56</v>
      </c>
      <c r="K128" s="252">
        <v>1257.3399999999999</v>
      </c>
      <c r="L128" s="252">
        <v>4757.8900000000003</v>
      </c>
      <c r="M128" s="252"/>
      <c r="N128" s="252">
        <v>100.9</v>
      </c>
      <c r="O128" s="252"/>
      <c r="P128" s="252">
        <f t="shared" si="5"/>
        <v>10862.63</v>
      </c>
      <c r="Q128" s="252">
        <v>10862.63</v>
      </c>
      <c r="R128" s="183">
        <v>44273</v>
      </c>
      <c r="S128" s="255" t="s">
        <v>68</v>
      </c>
      <c r="T128" s="19"/>
      <c r="U128" s="19"/>
      <c r="V128" s="19"/>
      <c r="W128" s="19"/>
      <c r="X128" s="19"/>
    </row>
    <row r="129" spans="1:24" s="254" customFormat="1" x14ac:dyDescent="0.25">
      <c r="A129" s="242" t="s">
        <v>69</v>
      </c>
      <c r="B129" s="12" t="s">
        <v>1750</v>
      </c>
      <c r="C129" s="249" t="s">
        <v>2085</v>
      </c>
      <c r="D129" s="242" t="s">
        <v>1669</v>
      </c>
      <c r="E129" s="242" t="s">
        <v>1629</v>
      </c>
      <c r="F129" s="243">
        <v>44214</v>
      </c>
      <c r="G129" s="242" t="s">
        <v>325</v>
      </c>
      <c r="H129" s="242"/>
      <c r="I129" s="252">
        <v>1206.71</v>
      </c>
      <c r="J129" s="252">
        <v>775.54</v>
      </c>
      <c r="K129" s="252">
        <v>631.73</v>
      </c>
      <c r="L129" s="252">
        <v>558.99</v>
      </c>
      <c r="M129" s="252"/>
      <c r="N129" s="252">
        <v>47.54</v>
      </c>
      <c r="O129" s="252"/>
      <c r="P129" s="252">
        <f t="shared" si="5"/>
        <v>3220.51</v>
      </c>
      <c r="Q129" s="252">
        <v>3220.51</v>
      </c>
      <c r="R129" s="183">
        <v>44264</v>
      </c>
      <c r="S129" s="255" t="s">
        <v>70</v>
      </c>
      <c r="T129" s="19"/>
      <c r="U129" s="19"/>
      <c r="V129" s="19"/>
      <c r="W129" s="19"/>
      <c r="X129" s="19"/>
    </row>
    <row r="130" spans="1:24" s="254" customFormat="1" x14ac:dyDescent="0.25">
      <c r="A130" s="242" t="s">
        <v>71</v>
      </c>
      <c r="B130" s="12" t="s">
        <v>1751</v>
      </c>
      <c r="C130" s="249" t="s">
        <v>2085</v>
      </c>
      <c r="D130" s="242" t="s">
        <v>1670</v>
      </c>
      <c r="E130" s="242" t="s">
        <v>1614</v>
      </c>
      <c r="F130" s="243">
        <v>44214</v>
      </c>
      <c r="G130" s="242" t="s">
        <v>330</v>
      </c>
      <c r="H130" s="242"/>
      <c r="I130" s="252">
        <v>2389.52</v>
      </c>
      <c r="J130" s="252">
        <v>1535.71</v>
      </c>
      <c r="K130" s="252">
        <v>1250.95</v>
      </c>
      <c r="L130" s="252">
        <v>1106.92</v>
      </c>
      <c r="M130" s="252"/>
      <c r="N130" s="252">
        <v>94.14</v>
      </c>
      <c r="O130" s="252"/>
      <c r="P130" s="252">
        <f t="shared" si="5"/>
        <v>6377.2400000000007</v>
      </c>
      <c r="Q130" s="252">
        <v>6466.77</v>
      </c>
      <c r="R130" s="183">
        <v>44327</v>
      </c>
      <c r="S130" s="255" t="s">
        <v>72</v>
      </c>
      <c r="T130" s="19"/>
      <c r="U130" s="19"/>
      <c r="V130" s="19"/>
      <c r="W130" s="19"/>
      <c r="X130" s="19"/>
    </row>
    <row r="131" spans="1:24" s="254" customFormat="1" x14ac:dyDescent="0.25">
      <c r="A131" s="242" t="s">
        <v>73</v>
      </c>
      <c r="B131" s="12" t="s">
        <v>3866</v>
      </c>
      <c r="C131" s="249" t="s">
        <v>2085</v>
      </c>
      <c r="D131" s="242" t="s">
        <v>1671</v>
      </c>
      <c r="E131" s="242" t="s">
        <v>1612</v>
      </c>
      <c r="F131" s="243">
        <v>44244</v>
      </c>
      <c r="G131" s="242" t="s">
        <v>325</v>
      </c>
      <c r="H131" s="242"/>
      <c r="I131" s="252">
        <v>3202.94</v>
      </c>
      <c r="J131" s="252">
        <v>1543.56</v>
      </c>
      <c r="K131" s="252">
        <v>1257.3399999999999</v>
      </c>
      <c r="L131" s="252">
        <v>4757.8900000000003</v>
      </c>
      <c r="M131" s="252"/>
      <c r="N131" s="252">
        <v>100.9</v>
      </c>
      <c r="O131" s="252"/>
      <c r="P131" s="252">
        <f t="shared" si="5"/>
        <v>10862.63</v>
      </c>
      <c r="Q131" s="252">
        <v>10862.63</v>
      </c>
      <c r="R131" s="183">
        <v>44266</v>
      </c>
      <c r="S131" s="255" t="s">
        <v>74</v>
      </c>
      <c r="T131" s="19"/>
      <c r="U131" s="19"/>
      <c r="V131" s="19"/>
      <c r="W131" s="19"/>
      <c r="X131" s="19"/>
    </row>
    <row r="132" spans="1:24" s="542" customFormat="1" x14ac:dyDescent="0.25">
      <c r="A132" s="655" t="s">
        <v>4553</v>
      </c>
      <c r="B132" s="655" t="s">
        <v>4554</v>
      </c>
      <c r="C132" s="664" t="s">
        <v>2085</v>
      </c>
      <c r="D132" s="655" t="s">
        <v>4505</v>
      </c>
      <c r="E132" s="655" t="s">
        <v>1604</v>
      </c>
      <c r="F132" s="658">
        <v>44691</v>
      </c>
      <c r="G132" s="655" t="s">
        <v>331</v>
      </c>
      <c r="H132" s="537" t="s">
        <v>4555</v>
      </c>
      <c r="I132" s="538">
        <v>266895.18</v>
      </c>
      <c r="J132" s="538">
        <v>70879.34</v>
      </c>
      <c r="K132" s="538">
        <v>56226.9</v>
      </c>
      <c r="L132" s="538">
        <v>45484.81</v>
      </c>
      <c r="M132" s="538"/>
      <c r="N132" s="538">
        <v>6585.83</v>
      </c>
      <c r="O132" s="538"/>
      <c r="P132" s="538">
        <f t="shared" si="5"/>
        <v>446072.06000000006</v>
      </c>
      <c r="Q132" s="538"/>
      <c r="R132" s="539"/>
      <c r="S132" s="540"/>
      <c r="T132" s="541"/>
      <c r="U132" s="541"/>
      <c r="V132" s="541"/>
      <c r="W132" s="541"/>
      <c r="X132" s="541"/>
    </row>
    <row r="133" spans="1:24" s="542" customFormat="1" x14ac:dyDescent="0.25">
      <c r="A133" s="656"/>
      <c r="B133" s="656"/>
      <c r="C133" s="665"/>
      <c r="D133" s="656"/>
      <c r="E133" s="656"/>
      <c r="F133" s="659"/>
      <c r="G133" s="656"/>
      <c r="H133" s="537" t="s">
        <v>4556</v>
      </c>
      <c r="I133" s="538">
        <v>140471.15</v>
      </c>
      <c r="J133" s="538">
        <v>37304.910000000003</v>
      </c>
      <c r="K133" s="538">
        <v>29593.1</v>
      </c>
      <c r="L133" s="538">
        <v>23939.37</v>
      </c>
      <c r="M133" s="538"/>
      <c r="N133" s="538">
        <v>3466.23</v>
      </c>
      <c r="O133" s="538"/>
      <c r="P133" s="538">
        <f t="shared" si="5"/>
        <v>234774.76</v>
      </c>
      <c r="Q133" s="538"/>
      <c r="R133" s="539"/>
      <c r="S133" s="540"/>
      <c r="T133" s="541"/>
      <c r="U133" s="541"/>
      <c r="V133" s="541"/>
      <c r="W133" s="541"/>
      <c r="X133" s="541"/>
    </row>
    <row r="134" spans="1:24" s="542" customFormat="1" x14ac:dyDescent="0.25">
      <c r="A134" s="656"/>
      <c r="B134" s="656"/>
      <c r="C134" s="665"/>
      <c r="D134" s="656"/>
      <c r="E134" s="656"/>
      <c r="F134" s="659"/>
      <c r="G134" s="656"/>
      <c r="H134" s="537" t="s">
        <v>4557</v>
      </c>
      <c r="I134" s="538">
        <v>189636.05</v>
      </c>
      <c r="J134" s="538">
        <v>50361.63</v>
      </c>
      <c r="K134" s="538">
        <v>39950.69</v>
      </c>
      <c r="L134" s="538">
        <v>32318.16</v>
      </c>
      <c r="M134" s="538"/>
      <c r="N134" s="538">
        <v>4679.41</v>
      </c>
      <c r="O134" s="538"/>
      <c r="P134" s="538">
        <f t="shared" si="5"/>
        <v>316945.93999999994</v>
      </c>
      <c r="Q134" s="538"/>
      <c r="R134" s="539"/>
      <c r="S134" s="540"/>
      <c r="T134" s="541"/>
      <c r="U134" s="541"/>
      <c r="V134" s="541"/>
      <c r="W134" s="541"/>
      <c r="X134" s="541"/>
    </row>
    <row r="135" spans="1:24" s="542" customFormat="1" x14ac:dyDescent="0.25">
      <c r="A135" s="657"/>
      <c r="B135" s="657"/>
      <c r="C135" s="666"/>
      <c r="D135" s="657"/>
      <c r="E135" s="657"/>
      <c r="F135" s="660"/>
      <c r="G135" s="657"/>
      <c r="H135" s="537" t="s">
        <v>4558</v>
      </c>
      <c r="I135" s="538">
        <v>140471.15</v>
      </c>
      <c r="J135" s="538">
        <v>37304.910000000003</v>
      </c>
      <c r="K135" s="538">
        <v>29593.1</v>
      </c>
      <c r="L135" s="538">
        <v>23939.37</v>
      </c>
      <c r="M135" s="538"/>
      <c r="N135" s="538">
        <v>3466.23</v>
      </c>
      <c r="O135" s="538"/>
      <c r="P135" s="538">
        <f t="shared" si="5"/>
        <v>234774.76</v>
      </c>
      <c r="Q135" s="538"/>
      <c r="R135" s="539"/>
      <c r="S135" s="540"/>
      <c r="T135" s="541"/>
      <c r="U135" s="541"/>
      <c r="V135" s="541"/>
      <c r="W135" s="541"/>
      <c r="X135" s="541"/>
    </row>
    <row r="136" spans="1:24" s="254" customFormat="1" x14ac:dyDescent="0.25">
      <c r="A136" s="242" t="s">
        <v>75</v>
      </c>
      <c r="B136" s="12" t="s">
        <v>1752</v>
      </c>
      <c r="C136" s="249" t="s">
        <v>2085</v>
      </c>
      <c r="D136" s="242" t="s">
        <v>1672</v>
      </c>
      <c r="E136" s="242" t="s">
        <v>1614</v>
      </c>
      <c r="F136" s="243">
        <v>44237</v>
      </c>
      <c r="G136" s="242" t="s">
        <v>330</v>
      </c>
      <c r="H136" s="242"/>
      <c r="I136" s="252">
        <v>1200.8699999999999</v>
      </c>
      <c r="J136" s="252">
        <v>771.78</v>
      </c>
      <c r="K136" s="252">
        <v>628.66999999999996</v>
      </c>
      <c r="L136" s="252">
        <v>556.29</v>
      </c>
      <c r="M136" s="252"/>
      <c r="N136" s="252">
        <v>47.31</v>
      </c>
      <c r="O136" s="252"/>
      <c r="P136" s="252">
        <f t="shared" si="5"/>
        <v>3204.9199999999996</v>
      </c>
      <c r="Q136" s="252">
        <v>3243.49</v>
      </c>
      <c r="R136" s="183">
        <v>44434</v>
      </c>
      <c r="S136" s="255">
        <v>3125469</v>
      </c>
      <c r="T136" s="19"/>
      <c r="U136" s="19"/>
      <c r="V136" s="19"/>
      <c r="W136" s="19"/>
      <c r="X136" s="19"/>
    </row>
    <row r="137" spans="1:24" s="254" customFormat="1" x14ac:dyDescent="0.25">
      <c r="A137" s="242" t="s">
        <v>76</v>
      </c>
      <c r="B137" s="12" t="s">
        <v>3803</v>
      </c>
      <c r="C137" s="249" t="s">
        <v>2085</v>
      </c>
      <c r="D137" s="242" t="s">
        <v>1673</v>
      </c>
      <c r="E137" s="242" t="s">
        <v>1619</v>
      </c>
      <c r="F137" s="243">
        <v>44182</v>
      </c>
      <c r="G137" s="242" t="s">
        <v>328</v>
      </c>
      <c r="H137" s="242"/>
      <c r="I137" s="252">
        <v>1833.87</v>
      </c>
      <c r="J137" s="252">
        <v>669.96</v>
      </c>
      <c r="K137" s="252">
        <v>1005.9</v>
      </c>
      <c r="L137" s="252">
        <v>553.46</v>
      </c>
      <c r="M137" s="252"/>
      <c r="N137" s="252">
        <v>60.97</v>
      </c>
      <c r="O137" s="252"/>
      <c r="P137" s="252">
        <f t="shared" si="5"/>
        <v>4124.16</v>
      </c>
      <c r="Q137" s="252">
        <v>4124.16</v>
      </c>
      <c r="R137" s="183">
        <v>44188</v>
      </c>
      <c r="S137" s="255" t="s">
        <v>77</v>
      </c>
      <c r="T137" s="19"/>
      <c r="U137" s="19"/>
      <c r="V137" s="19"/>
      <c r="W137" s="19"/>
      <c r="X137" s="19"/>
    </row>
    <row r="138" spans="1:24" s="254" customFormat="1" x14ac:dyDescent="0.25">
      <c r="A138" s="242" t="s">
        <v>78</v>
      </c>
      <c r="B138" s="12" t="s">
        <v>1753</v>
      </c>
      <c r="C138" s="249" t="s">
        <v>2085</v>
      </c>
      <c r="D138" s="242" t="s">
        <v>1674</v>
      </c>
      <c r="E138" s="242" t="s">
        <v>1619</v>
      </c>
      <c r="F138" s="243">
        <v>44277</v>
      </c>
      <c r="G138" s="242" t="s">
        <v>328</v>
      </c>
      <c r="H138" s="242"/>
      <c r="I138" s="252">
        <v>1843.24</v>
      </c>
      <c r="J138" s="252">
        <v>673.38</v>
      </c>
      <c r="K138" s="252">
        <v>1011.04</v>
      </c>
      <c r="L138" s="252">
        <v>556.29</v>
      </c>
      <c r="M138" s="252"/>
      <c r="N138" s="252">
        <v>61.28</v>
      </c>
      <c r="O138" s="252"/>
      <c r="P138" s="252">
        <f t="shared" si="5"/>
        <v>4145.2299999999996</v>
      </c>
      <c r="Q138" s="252">
        <v>4145.2299999999996</v>
      </c>
      <c r="R138" s="183">
        <v>44293</v>
      </c>
      <c r="S138" s="255" t="s">
        <v>79</v>
      </c>
      <c r="T138" s="19"/>
      <c r="U138" s="19"/>
      <c r="V138" s="19"/>
      <c r="W138" s="19"/>
      <c r="X138" s="19"/>
    </row>
    <row r="139" spans="1:24" s="254" customFormat="1" x14ac:dyDescent="0.25">
      <c r="A139" s="242" t="s">
        <v>80</v>
      </c>
      <c r="B139" s="12" t="s">
        <v>3845</v>
      </c>
      <c r="C139" s="249" t="s">
        <v>2085</v>
      </c>
      <c r="D139" s="242" t="s">
        <v>1675</v>
      </c>
      <c r="E139" s="242" t="s">
        <v>1614</v>
      </c>
      <c r="F139" s="243">
        <v>44246</v>
      </c>
      <c r="G139" s="242" t="s">
        <v>330</v>
      </c>
      <c r="H139" s="242"/>
      <c r="I139" s="252">
        <v>2401.73</v>
      </c>
      <c r="J139" s="252">
        <v>1543.56</v>
      </c>
      <c r="K139" s="252">
        <v>1257.3399999999999</v>
      </c>
      <c r="L139" s="252">
        <v>1112.58</v>
      </c>
      <c r="M139" s="252"/>
      <c r="N139" s="252">
        <v>94.62</v>
      </c>
      <c r="O139" s="252"/>
      <c r="P139" s="252">
        <f t="shared" si="5"/>
        <v>6409.83</v>
      </c>
      <c r="Q139" s="252">
        <v>6435.47</v>
      </c>
      <c r="R139" s="183">
        <v>44386</v>
      </c>
      <c r="S139" s="255" t="s">
        <v>81</v>
      </c>
      <c r="T139" s="19"/>
      <c r="U139" s="19"/>
      <c r="V139" s="19"/>
      <c r="W139" s="19"/>
      <c r="X139" s="19"/>
    </row>
    <row r="140" spans="1:24" s="254" customFormat="1" x14ac:dyDescent="0.25">
      <c r="A140" s="242" t="s">
        <v>82</v>
      </c>
      <c r="B140" s="12" t="s">
        <v>3843</v>
      </c>
      <c r="C140" s="249" t="s">
        <v>2085</v>
      </c>
      <c r="D140" s="242" t="s">
        <v>1676</v>
      </c>
      <c r="E140" s="242" t="s">
        <v>1632</v>
      </c>
      <c r="F140" s="243">
        <v>44236</v>
      </c>
      <c r="G140" s="242" t="s">
        <v>330</v>
      </c>
      <c r="H140" s="242"/>
      <c r="I140" s="252">
        <v>2401.73</v>
      </c>
      <c r="J140" s="252">
        <v>1543.56</v>
      </c>
      <c r="K140" s="252">
        <v>1257.3399999999999</v>
      </c>
      <c r="L140" s="252">
        <v>1112.58</v>
      </c>
      <c r="M140" s="252"/>
      <c r="N140" s="252">
        <v>94.62</v>
      </c>
      <c r="O140" s="252"/>
      <c r="P140" s="252">
        <f t="shared" si="5"/>
        <v>6409.83</v>
      </c>
      <c r="Q140" s="252"/>
      <c r="R140" s="255"/>
      <c r="S140" s="255"/>
      <c r="T140" s="19"/>
      <c r="U140" s="19"/>
      <c r="V140" s="19"/>
      <c r="W140" s="19"/>
      <c r="X140" s="19"/>
    </row>
    <row r="141" spans="1:24" s="254" customFormat="1" x14ac:dyDescent="0.25">
      <c r="A141" s="242" t="s">
        <v>83</v>
      </c>
      <c r="B141" s="12" t="s">
        <v>3844</v>
      </c>
      <c r="C141" s="249" t="s">
        <v>2085</v>
      </c>
      <c r="D141" s="242" t="s">
        <v>1677</v>
      </c>
      <c r="E141" s="242" t="s">
        <v>1629</v>
      </c>
      <c r="F141" s="243">
        <v>44253</v>
      </c>
      <c r="G141" s="242" t="s">
        <v>330</v>
      </c>
      <c r="H141" s="242"/>
      <c r="I141" s="252">
        <v>2401.73</v>
      </c>
      <c r="J141" s="252">
        <v>1543.56</v>
      </c>
      <c r="K141" s="252">
        <v>1257.3399999999999</v>
      </c>
      <c r="L141" s="252">
        <v>1112.58</v>
      </c>
      <c r="M141" s="252"/>
      <c r="N141" s="252">
        <v>94.62</v>
      </c>
      <c r="O141" s="252"/>
      <c r="P141" s="252">
        <f t="shared" si="5"/>
        <v>6409.83</v>
      </c>
      <c r="Q141" s="252">
        <v>6640.57</v>
      </c>
      <c r="R141" s="183">
        <v>44524</v>
      </c>
      <c r="S141" s="255">
        <v>3181101</v>
      </c>
      <c r="T141" s="19"/>
      <c r="U141" s="19"/>
      <c r="V141" s="19"/>
      <c r="W141" s="19"/>
      <c r="X141" s="19"/>
    </row>
    <row r="142" spans="1:24" s="254" customFormat="1" x14ac:dyDescent="0.25">
      <c r="A142" s="242" t="s">
        <v>84</v>
      </c>
      <c r="B142" s="12" t="s">
        <v>3829</v>
      </c>
      <c r="C142" s="249" t="s">
        <v>2085</v>
      </c>
      <c r="D142" s="242" t="s">
        <v>1678</v>
      </c>
      <c r="E142" s="242" t="s">
        <v>1621</v>
      </c>
      <c r="F142" s="243">
        <v>44209</v>
      </c>
      <c r="G142" s="242" t="s">
        <v>331</v>
      </c>
      <c r="H142" s="242"/>
      <c r="I142" s="252">
        <v>1593.33</v>
      </c>
      <c r="J142" s="252">
        <v>767.86</v>
      </c>
      <c r="K142" s="252">
        <v>625.48</v>
      </c>
      <c r="L142" s="252">
        <v>2366.85</v>
      </c>
      <c r="M142" s="252"/>
      <c r="N142" s="252">
        <v>50.2</v>
      </c>
      <c r="O142" s="252"/>
      <c r="P142" s="252">
        <f t="shared" si="5"/>
        <v>5403.72</v>
      </c>
      <c r="Q142" s="252">
        <v>5457.75</v>
      </c>
      <c r="R142" s="183">
        <v>44223</v>
      </c>
      <c r="S142" s="255">
        <v>2994936</v>
      </c>
      <c r="T142" s="19"/>
      <c r="U142" s="19"/>
      <c r="V142" s="19"/>
      <c r="W142" s="19"/>
      <c r="X142" s="19"/>
    </row>
    <row r="143" spans="1:24" s="254" customFormat="1" x14ac:dyDescent="0.25">
      <c r="A143" s="242" t="s">
        <v>85</v>
      </c>
      <c r="B143" s="12" t="s">
        <v>1754</v>
      </c>
      <c r="C143" s="249" t="s">
        <v>2085</v>
      </c>
      <c r="D143" s="242" t="s">
        <v>1680</v>
      </c>
      <c r="E143" s="242" t="s">
        <v>1679</v>
      </c>
      <c r="F143" s="243">
        <v>44316</v>
      </c>
      <c r="G143" s="242" t="s">
        <v>331</v>
      </c>
      <c r="H143" s="242"/>
      <c r="I143" s="252">
        <v>13090.7</v>
      </c>
      <c r="J143" s="252">
        <v>3476.5</v>
      </c>
      <c r="K143" s="252">
        <v>2757.82</v>
      </c>
      <c r="L143" s="252">
        <v>2230.94</v>
      </c>
      <c r="M143" s="252"/>
      <c r="N143" s="252">
        <v>323.02</v>
      </c>
      <c r="O143" s="252"/>
      <c r="P143" s="252">
        <f t="shared" si="5"/>
        <v>21878.98</v>
      </c>
      <c r="Q143" s="252">
        <v>22856.95</v>
      </c>
      <c r="R143" s="183" t="s">
        <v>3398</v>
      </c>
      <c r="S143" s="255" t="s">
        <v>3399</v>
      </c>
      <c r="T143" s="19"/>
      <c r="U143" s="19"/>
      <c r="V143" s="19"/>
      <c r="W143" s="19"/>
      <c r="X143" s="19"/>
    </row>
    <row r="144" spans="1:24" s="254" customFormat="1" x14ac:dyDescent="0.25">
      <c r="A144" s="242" t="s">
        <v>86</v>
      </c>
      <c r="B144" s="12" t="s">
        <v>1714</v>
      </c>
      <c r="C144" s="249" t="s">
        <v>2085</v>
      </c>
      <c r="D144" s="242" t="s">
        <v>1681</v>
      </c>
      <c r="E144" s="242" t="s">
        <v>1600</v>
      </c>
      <c r="F144" s="243">
        <v>44218</v>
      </c>
      <c r="G144" s="242" t="s">
        <v>331</v>
      </c>
      <c r="H144" s="242"/>
      <c r="I144" s="252">
        <v>3256.04</v>
      </c>
      <c r="J144" s="252">
        <v>864.71</v>
      </c>
      <c r="K144" s="252">
        <v>685.95</v>
      </c>
      <c r="L144" s="252">
        <v>554.9</v>
      </c>
      <c r="M144" s="252"/>
      <c r="N144" s="252">
        <v>80.349999999999994</v>
      </c>
      <c r="O144" s="252"/>
      <c r="P144" s="252">
        <f t="shared" si="5"/>
        <v>5441.95</v>
      </c>
      <c r="Q144" s="252">
        <v>5441.95</v>
      </c>
      <c r="R144" s="183">
        <v>44221</v>
      </c>
      <c r="S144" s="255" t="s">
        <v>87</v>
      </c>
      <c r="T144" s="19"/>
      <c r="U144" s="19"/>
      <c r="V144" s="19"/>
      <c r="W144" s="19"/>
      <c r="X144" s="19"/>
    </row>
    <row r="145" spans="1:24" s="254" customFormat="1" x14ac:dyDescent="0.25">
      <c r="A145" s="242" t="s">
        <v>88</v>
      </c>
      <c r="B145" s="12" t="s">
        <v>1755</v>
      </c>
      <c r="C145" s="249" t="s">
        <v>2085</v>
      </c>
      <c r="D145" s="242" t="s">
        <v>1682</v>
      </c>
      <c r="E145" s="242" t="s">
        <v>1622</v>
      </c>
      <c r="F145" s="243">
        <v>44221</v>
      </c>
      <c r="G145" s="242" t="s">
        <v>329</v>
      </c>
      <c r="H145" s="242"/>
      <c r="I145" s="252">
        <v>3922.58</v>
      </c>
      <c r="J145" s="252">
        <v>523.15</v>
      </c>
      <c r="K145" s="252">
        <v>1989.59</v>
      </c>
      <c r="L145" s="252">
        <v>553.46</v>
      </c>
      <c r="M145" s="252"/>
      <c r="N145" s="252">
        <v>104.85</v>
      </c>
      <c r="O145" s="252"/>
      <c r="P145" s="252">
        <f t="shared" si="5"/>
        <v>7093.63</v>
      </c>
      <c r="Q145" s="252">
        <v>7164.57</v>
      </c>
      <c r="R145" s="183">
        <v>44224</v>
      </c>
      <c r="S145" s="255" t="s">
        <v>89</v>
      </c>
      <c r="T145" s="19"/>
      <c r="U145" s="19"/>
      <c r="V145" s="19"/>
      <c r="W145" s="19"/>
      <c r="X145" s="19"/>
    </row>
    <row r="146" spans="1:24" s="254" customFormat="1" x14ac:dyDescent="0.25">
      <c r="A146" s="242" t="s">
        <v>90</v>
      </c>
      <c r="B146" s="12" t="s">
        <v>4707</v>
      </c>
      <c r="C146" s="249" t="s">
        <v>2085</v>
      </c>
      <c r="D146" s="242" t="s">
        <v>1683</v>
      </c>
      <c r="E146" s="242" t="s">
        <v>1633</v>
      </c>
      <c r="F146" s="243">
        <v>44256</v>
      </c>
      <c r="G146" s="242" t="s">
        <v>331</v>
      </c>
      <c r="H146" s="242"/>
      <c r="I146" s="252">
        <v>6545.35</v>
      </c>
      <c r="J146" s="252">
        <v>1738.25</v>
      </c>
      <c r="K146" s="252">
        <v>1378.91</v>
      </c>
      <c r="L146" s="252">
        <v>1115.47</v>
      </c>
      <c r="M146" s="252"/>
      <c r="N146" s="252">
        <v>161.51</v>
      </c>
      <c r="O146" s="252"/>
      <c r="P146" s="252">
        <f t="shared" si="5"/>
        <v>10939.49</v>
      </c>
      <c r="Q146" s="252">
        <v>12370.4</v>
      </c>
      <c r="R146" s="183">
        <v>45218</v>
      </c>
      <c r="S146" s="255">
        <v>3626218</v>
      </c>
      <c r="T146" s="19"/>
      <c r="U146" s="19"/>
      <c r="V146" s="19"/>
      <c r="W146" s="19"/>
      <c r="X146" s="19"/>
    </row>
    <row r="147" spans="1:24" s="254" customFormat="1" x14ac:dyDescent="0.25">
      <c r="A147" s="242" t="s">
        <v>3342</v>
      </c>
      <c r="B147" s="12" t="s">
        <v>3877</v>
      </c>
      <c r="C147" s="249" t="s">
        <v>2085</v>
      </c>
      <c r="D147" s="242" t="s">
        <v>2166</v>
      </c>
      <c r="E147" s="242" t="s">
        <v>1610</v>
      </c>
      <c r="F147" s="243">
        <v>44496</v>
      </c>
      <c r="G147" s="242" t="s">
        <v>331</v>
      </c>
      <c r="H147" s="242"/>
      <c r="I147" s="252">
        <v>161697.26</v>
      </c>
      <c r="J147" s="252">
        <v>42941.93</v>
      </c>
      <c r="K147" s="252">
        <v>34064.81</v>
      </c>
      <c r="L147" s="252">
        <v>27556.77</v>
      </c>
      <c r="M147" s="252"/>
      <c r="N147" s="252">
        <v>3990</v>
      </c>
      <c r="O147" s="252"/>
      <c r="P147" s="252">
        <f t="shared" si="5"/>
        <v>270250.77</v>
      </c>
      <c r="Q147" s="252">
        <v>270250.77</v>
      </c>
      <c r="R147" s="183">
        <v>44718</v>
      </c>
      <c r="S147" s="255">
        <v>3305465</v>
      </c>
      <c r="T147" s="19"/>
      <c r="U147" s="19"/>
      <c r="V147" s="19"/>
      <c r="W147" s="19"/>
      <c r="X147" s="19"/>
    </row>
    <row r="148" spans="1:24" s="254" customFormat="1" x14ac:dyDescent="0.25">
      <c r="A148" s="242" t="s">
        <v>91</v>
      </c>
      <c r="B148" s="12" t="s">
        <v>1756</v>
      </c>
      <c r="C148" s="249" t="s">
        <v>2085</v>
      </c>
      <c r="D148" s="242" t="s">
        <v>1684</v>
      </c>
      <c r="E148" s="242" t="s">
        <v>1604</v>
      </c>
      <c r="F148" s="243">
        <v>44225</v>
      </c>
      <c r="G148" s="242" t="s">
        <v>326</v>
      </c>
      <c r="H148" s="242"/>
      <c r="I148" s="252">
        <v>5967.77</v>
      </c>
      <c r="J148" s="252">
        <v>864.71</v>
      </c>
      <c r="K148" s="252">
        <v>685.95</v>
      </c>
      <c r="L148" s="252">
        <v>6432.89</v>
      </c>
      <c r="M148" s="252"/>
      <c r="N148" s="252">
        <v>122.21</v>
      </c>
      <c r="O148" s="252"/>
      <c r="P148" s="252">
        <f t="shared" si="5"/>
        <v>14073.529999999999</v>
      </c>
      <c r="Q148" s="252"/>
      <c r="R148" s="255"/>
      <c r="S148" s="255"/>
      <c r="T148" s="19"/>
      <c r="U148" s="19"/>
      <c r="V148" s="19"/>
      <c r="W148" s="19"/>
      <c r="X148" s="19"/>
    </row>
    <row r="149" spans="1:24" s="254" customFormat="1" x14ac:dyDescent="0.25">
      <c r="A149" s="242" t="s">
        <v>92</v>
      </c>
      <c r="B149" s="12" t="s">
        <v>1757</v>
      </c>
      <c r="C149" s="249" t="s">
        <v>2085</v>
      </c>
      <c r="D149" s="242" t="s">
        <v>1685</v>
      </c>
      <c r="E149" s="242" t="s">
        <v>1603</v>
      </c>
      <c r="F149" s="243">
        <v>44357</v>
      </c>
      <c r="G149" s="242" t="s">
        <v>327</v>
      </c>
      <c r="H149" s="242"/>
      <c r="I149" s="252">
        <v>6573.09</v>
      </c>
      <c r="J149" s="252">
        <v>1745.61</v>
      </c>
      <c r="K149" s="252">
        <v>1384.75</v>
      </c>
      <c r="L149" s="252">
        <v>7609.9</v>
      </c>
      <c r="M149" s="252"/>
      <c r="N149" s="252">
        <v>165.35</v>
      </c>
      <c r="O149" s="252"/>
      <c r="P149" s="252">
        <f t="shared" si="5"/>
        <v>17478.699999999997</v>
      </c>
      <c r="Q149" s="252">
        <v>17942.21</v>
      </c>
      <c r="R149" s="183">
        <v>44595</v>
      </c>
      <c r="S149" s="255">
        <v>3224332</v>
      </c>
      <c r="T149" s="19"/>
      <c r="U149" s="19"/>
      <c r="V149" s="19"/>
      <c r="W149" s="19"/>
      <c r="X149" s="19"/>
    </row>
    <row r="150" spans="1:24" s="254" customFormat="1" x14ac:dyDescent="0.25">
      <c r="A150" s="242" t="s">
        <v>93</v>
      </c>
      <c r="B150" s="12" t="s">
        <v>3827</v>
      </c>
      <c r="C150" s="249" t="s">
        <v>2085</v>
      </c>
      <c r="D150" s="242" t="s">
        <v>1686</v>
      </c>
      <c r="E150" s="242" t="s">
        <v>1631</v>
      </c>
      <c r="F150" s="243">
        <v>44244</v>
      </c>
      <c r="G150" s="242" t="s">
        <v>329</v>
      </c>
      <c r="H150" s="242"/>
      <c r="I150" s="252">
        <v>3942.62</v>
      </c>
      <c r="J150" s="252">
        <v>525.82000000000005</v>
      </c>
      <c r="K150" s="252">
        <v>1999.75</v>
      </c>
      <c r="L150" s="252">
        <v>556.29</v>
      </c>
      <c r="M150" s="252"/>
      <c r="N150" s="252">
        <v>105.39</v>
      </c>
      <c r="O150" s="252"/>
      <c r="P150" s="252">
        <f t="shared" si="5"/>
        <v>7129.87</v>
      </c>
      <c r="Q150" s="252">
        <v>7129.87</v>
      </c>
      <c r="R150" s="183">
        <v>44280</v>
      </c>
      <c r="S150" s="255" t="s">
        <v>94</v>
      </c>
      <c r="T150" s="19"/>
      <c r="U150" s="19"/>
      <c r="V150" s="19"/>
      <c r="W150" s="19"/>
      <c r="X150" s="19"/>
    </row>
    <row r="151" spans="1:24" s="254" customFormat="1" x14ac:dyDescent="0.25">
      <c r="A151" s="242" t="s">
        <v>95</v>
      </c>
      <c r="B151" s="12" t="s">
        <v>3800</v>
      </c>
      <c r="C151" s="249" t="s">
        <v>2085</v>
      </c>
      <c r="D151" s="242" t="s">
        <v>1687</v>
      </c>
      <c r="E151" s="242" t="s">
        <v>1631</v>
      </c>
      <c r="F151" s="243">
        <v>44225</v>
      </c>
      <c r="G151" s="242" t="s">
        <v>329</v>
      </c>
      <c r="H151" s="242"/>
      <c r="I151" s="252">
        <v>3922.58</v>
      </c>
      <c r="J151" s="252">
        <v>523.15</v>
      </c>
      <c r="K151" s="252">
        <v>1989.59</v>
      </c>
      <c r="L151" s="252">
        <v>553.46</v>
      </c>
      <c r="M151" s="252"/>
      <c r="N151" s="252">
        <v>104.85</v>
      </c>
      <c r="O151" s="252"/>
      <c r="P151" s="252">
        <f t="shared" si="5"/>
        <v>7093.63</v>
      </c>
      <c r="Q151" s="252">
        <v>7093.63</v>
      </c>
      <c r="R151" s="183">
        <v>44280</v>
      </c>
      <c r="S151" s="255" t="s">
        <v>96</v>
      </c>
      <c r="T151" s="19"/>
      <c r="U151" s="19"/>
      <c r="V151" s="19"/>
      <c r="W151" s="19"/>
      <c r="X151" s="19"/>
    </row>
    <row r="152" spans="1:24" s="254" customFormat="1" x14ac:dyDescent="0.25">
      <c r="A152" s="242" t="s">
        <v>97</v>
      </c>
      <c r="B152" s="12" t="s">
        <v>1688</v>
      </c>
      <c r="C152" s="249" t="s">
        <v>2085</v>
      </c>
      <c r="D152" s="242" t="s">
        <v>1689</v>
      </c>
      <c r="E152" s="242" t="s">
        <v>1631</v>
      </c>
      <c r="F152" s="243">
        <v>44223</v>
      </c>
      <c r="G152" s="242" t="s">
        <v>329</v>
      </c>
      <c r="H152" s="242"/>
      <c r="I152" s="252">
        <v>3922.58</v>
      </c>
      <c r="J152" s="252">
        <v>523.15</v>
      </c>
      <c r="K152" s="252">
        <v>1989.59</v>
      </c>
      <c r="L152" s="252">
        <v>553.46</v>
      </c>
      <c r="M152" s="252"/>
      <c r="N152" s="252">
        <v>104.85</v>
      </c>
      <c r="O152" s="252"/>
      <c r="P152" s="252">
        <f t="shared" si="5"/>
        <v>7093.63</v>
      </c>
      <c r="Q152" s="252">
        <v>7093.63</v>
      </c>
      <c r="R152" s="183">
        <v>44232</v>
      </c>
      <c r="S152" s="255" t="s">
        <v>98</v>
      </c>
      <c r="T152" s="19"/>
      <c r="U152" s="19"/>
      <c r="V152" s="19"/>
      <c r="W152" s="19"/>
      <c r="X152" s="19"/>
    </row>
    <row r="153" spans="1:24" s="254" customFormat="1" x14ac:dyDescent="0.25">
      <c r="A153" s="242" t="s">
        <v>99</v>
      </c>
      <c r="B153" s="12" t="s">
        <v>1690</v>
      </c>
      <c r="C153" s="249" t="s">
        <v>2085</v>
      </c>
      <c r="D153" s="242" t="s">
        <v>1691</v>
      </c>
      <c r="E153" s="242" t="s">
        <v>1622</v>
      </c>
      <c r="F153" s="243">
        <v>44225</v>
      </c>
      <c r="G153" s="242" t="s">
        <v>329</v>
      </c>
      <c r="H153" s="242"/>
      <c r="I153" s="252">
        <v>3922.58</v>
      </c>
      <c r="J153" s="252">
        <v>523.15</v>
      </c>
      <c r="K153" s="252">
        <v>1989.59</v>
      </c>
      <c r="L153" s="252">
        <v>553.46</v>
      </c>
      <c r="M153" s="252"/>
      <c r="N153" s="252">
        <v>104.85</v>
      </c>
      <c r="O153" s="252"/>
      <c r="P153" s="252">
        <f t="shared" si="5"/>
        <v>7093.63</v>
      </c>
      <c r="Q153" s="252">
        <v>7093.63</v>
      </c>
      <c r="R153" s="183">
        <v>44259</v>
      </c>
      <c r="S153" s="255" t="s">
        <v>100</v>
      </c>
      <c r="T153" s="19"/>
      <c r="U153" s="19"/>
      <c r="V153" s="19"/>
      <c r="W153" s="19"/>
      <c r="X153" s="19"/>
    </row>
    <row r="154" spans="1:24" s="254" customFormat="1" x14ac:dyDescent="0.25">
      <c r="A154" s="594" t="s">
        <v>656</v>
      </c>
      <c r="B154" s="613" t="s">
        <v>3887</v>
      </c>
      <c r="C154" s="596" t="s">
        <v>2085</v>
      </c>
      <c r="D154" s="594" t="s">
        <v>1692</v>
      </c>
      <c r="E154" s="594" t="s">
        <v>1614</v>
      </c>
      <c r="F154" s="598">
        <v>44398</v>
      </c>
      <c r="G154" s="594" t="s">
        <v>330</v>
      </c>
      <c r="H154" s="342">
        <v>1</v>
      </c>
      <c r="I154" s="252">
        <v>2411.91</v>
      </c>
      <c r="J154" s="252">
        <v>1550</v>
      </c>
      <c r="K154" s="252">
        <v>1262.67</v>
      </c>
      <c r="L154" s="252">
        <v>1117</v>
      </c>
      <c r="M154" s="252"/>
      <c r="N154" s="252">
        <v>95.05</v>
      </c>
      <c r="O154" s="252"/>
      <c r="P154" s="252">
        <f>SUM(I154:N154)</f>
        <v>6436.63</v>
      </c>
      <c r="Q154" s="252">
        <v>7229.51</v>
      </c>
      <c r="R154" s="183">
        <v>45217</v>
      </c>
      <c r="S154" s="255">
        <v>3625314</v>
      </c>
      <c r="T154" s="19"/>
      <c r="U154" s="19"/>
      <c r="V154" s="19"/>
      <c r="W154" s="19"/>
      <c r="X154" s="19"/>
    </row>
    <row r="155" spans="1:24" s="254" customFormat="1" x14ac:dyDescent="0.25">
      <c r="A155" s="621"/>
      <c r="B155" s="633"/>
      <c r="C155" s="632"/>
      <c r="D155" s="621"/>
      <c r="E155" s="621"/>
      <c r="F155" s="622"/>
      <c r="G155" s="621"/>
      <c r="H155" s="406">
        <v>2</v>
      </c>
      <c r="I155" s="252">
        <v>2411.91</v>
      </c>
      <c r="J155" s="252">
        <v>1550</v>
      </c>
      <c r="K155" s="252">
        <v>1262.67</v>
      </c>
      <c r="L155" s="252">
        <v>1117</v>
      </c>
      <c r="M155" s="252"/>
      <c r="N155" s="252">
        <v>95.05</v>
      </c>
      <c r="O155" s="252"/>
      <c r="P155" s="252">
        <f>SUM(I155:N155)</f>
        <v>6436.63</v>
      </c>
      <c r="Q155" s="252">
        <v>7448.71</v>
      </c>
      <c r="R155" s="183">
        <v>45824</v>
      </c>
      <c r="S155" s="255">
        <v>4051850</v>
      </c>
      <c r="T155" s="19"/>
      <c r="U155" s="19"/>
      <c r="V155" s="19"/>
      <c r="W155" s="19"/>
      <c r="X155" s="19"/>
    </row>
    <row r="156" spans="1:24" s="254" customFormat="1" x14ac:dyDescent="0.25">
      <c r="A156" s="595"/>
      <c r="B156" s="614"/>
      <c r="C156" s="597"/>
      <c r="D156" s="595"/>
      <c r="E156" s="595"/>
      <c r="F156" s="599"/>
      <c r="G156" s="595"/>
      <c r="H156" s="406">
        <v>3</v>
      </c>
      <c r="I156" s="623" t="s">
        <v>3890</v>
      </c>
      <c r="J156" s="624"/>
      <c r="K156" s="624"/>
      <c r="L156" s="624"/>
      <c r="M156" s="624"/>
      <c r="N156" s="624"/>
      <c r="O156" s="624"/>
      <c r="P156" s="624"/>
      <c r="Q156" s="624"/>
      <c r="R156" s="624"/>
      <c r="S156" s="625"/>
      <c r="T156" s="19"/>
      <c r="U156" s="19"/>
      <c r="V156" s="19"/>
      <c r="W156" s="19"/>
      <c r="X156" s="19"/>
    </row>
    <row r="157" spans="1:24" s="254" customFormat="1" x14ac:dyDescent="0.25">
      <c r="A157" s="242" t="s">
        <v>101</v>
      </c>
      <c r="B157" s="19" t="s">
        <v>1693</v>
      </c>
      <c r="C157" s="249" t="s">
        <v>2085</v>
      </c>
      <c r="D157" s="242" t="s">
        <v>1694</v>
      </c>
      <c r="E157" s="242" t="s">
        <v>1695</v>
      </c>
      <c r="F157" s="243">
        <v>44236</v>
      </c>
      <c r="G157" s="242" t="s">
        <v>324</v>
      </c>
      <c r="H157" s="242"/>
      <c r="I157" s="252">
        <v>3942.62</v>
      </c>
      <c r="J157" s="252">
        <v>525.82000000000005</v>
      </c>
      <c r="K157" s="252">
        <v>1999.75</v>
      </c>
      <c r="L157" s="252">
        <v>604.87</v>
      </c>
      <c r="M157" s="252"/>
      <c r="N157" s="252">
        <v>105.5</v>
      </c>
      <c r="O157" s="252"/>
      <c r="P157" s="252">
        <f t="shared" si="5"/>
        <v>7178.5599999999995</v>
      </c>
      <c r="Q157" s="252">
        <v>7207.27</v>
      </c>
      <c r="R157" s="183">
        <v>44329</v>
      </c>
      <c r="S157" s="255" t="s">
        <v>102</v>
      </c>
      <c r="T157" s="19"/>
      <c r="U157" s="19"/>
      <c r="V157" s="19"/>
      <c r="W157" s="19"/>
      <c r="X157" s="19"/>
    </row>
    <row r="158" spans="1:24" s="254" customFormat="1" x14ac:dyDescent="0.25">
      <c r="A158" s="242" t="s">
        <v>103</v>
      </c>
      <c r="B158" s="12" t="s">
        <v>1696</v>
      </c>
      <c r="C158" s="249" t="s">
        <v>2085</v>
      </c>
      <c r="D158" s="242" t="s">
        <v>1697</v>
      </c>
      <c r="E158" s="242" t="s">
        <v>1612</v>
      </c>
      <c r="F158" s="243">
        <v>44280</v>
      </c>
      <c r="G158" s="242" t="s">
        <v>331</v>
      </c>
      <c r="H158" s="242"/>
      <c r="I158" s="252">
        <v>1601.47</v>
      </c>
      <c r="J158" s="252">
        <v>771.78</v>
      </c>
      <c r="K158" s="252">
        <v>628.66999999999996</v>
      </c>
      <c r="L158" s="252">
        <v>2378.9499999999998</v>
      </c>
      <c r="M158" s="252"/>
      <c r="N158" s="252">
        <v>50.45</v>
      </c>
      <c r="O158" s="252"/>
      <c r="P158" s="252">
        <f t="shared" si="5"/>
        <v>5431.32</v>
      </c>
      <c r="Q158" s="252">
        <v>5431.32</v>
      </c>
      <c r="R158" s="183">
        <v>44300</v>
      </c>
      <c r="S158" s="255" t="s">
        <v>104</v>
      </c>
      <c r="T158" s="19"/>
      <c r="U158" s="19"/>
      <c r="V158" s="19"/>
      <c r="W158" s="19"/>
      <c r="X158" s="19"/>
    </row>
    <row r="159" spans="1:24" s="254" customFormat="1" x14ac:dyDescent="0.25">
      <c r="A159" s="242" t="s">
        <v>105</v>
      </c>
      <c r="B159" s="12" t="s">
        <v>3846</v>
      </c>
      <c r="C159" s="249" t="s">
        <v>2085</v>
      </c>
      <c r="D159" s="242" t="s">
        <v>1698</v>
      </c>
      <c r="E159" s="242" t="s">
        <v>1629</v>
      </c>
      <c r="F159" s="243">
        <v>44355</v>
      </c>
      <c r="G159" s="242" t="s">
        <v>330</v>
      </c>
      <c r="H159" s="242"/>
      <c r="I159" s="252">
        <v>2411.91</v>
      </c>
      <c r="J159" s="252">
        <v>1550.1</v>
      </c>
      <c r="K159" s="252">
        <v>1262.67</v>
      </c>
      <c r="L159" s="252">
        <v>1117.29</v>
      </c>
      <c r="M159" s="252"/>
      <c r="N159" s="252">
        <v>95.02</v>
      </c>
      <c r="O159" s="252"/>
      <c r="P159" s="252">
        <v>6436.99</v>
      </c>
      <c r="Q159" s="252">
        <v>6488.49</v>
      </c>
      <c r="R159" s="183">
        <v>44332</v>
      </c>
      <c r="S159" s="255">
        <v>3118053</v>
      </c>
      <c r="T159" s="19"/>
      <c r="U159" s="19"/>
      <c r="V159" s="19"/>
      <c r="W159" s="19"/>
      <c r="X159" s="19"/>
    </row>
    <row r="160" spans="1:24" s="254" customFormat="1" x14ac:dyDescent="0.25">
      <c r="A160" s="242" t="s">
        <v>106</v>
      </c>
      <c r="B160" s="12" t="s">
        <v>3865</v>
      </c>
      <c r="C160" s="249" t="s">
        <v>2085</v>
      </c>
      <c r="D160" s="242" t="s">
        <v>1699</v>
      </c>
      <c r="E160" s="242" t="s">
        <v>1633</v>
      </c>
      <c r="F160" s="243">
        <v>44277</v>
      </c>
      <c r="G160" s="242" t="s">
        <v>331</v>
      </c>
      <c r="H160" s="242"/>
      <c r="I160" s="252">
        <v>6545.35</v>
      </c>
      <c r="J160" s="252">
        <v>1738.25</v>
      </c>
      <c r="K160" s="252">
        <v>1378.91</v>
      </c>
      <c r="L160" s="252">
        <v>1115.47</v>
      </c>
      <c r="M160" s="252"/>
      <c r="N160" s="252">
        <v>161.51</v>
      </c>
      <c r="O160" s="252"/>
      <c r="P160" s="252">
        <f t="shared" ref="P160:P175" si="6">SUM(I160:N160)</f>
        <v>10939.49</v>
      </c>
      <c r="Q160" s="252">
        <v>11657.79</v>
      </c>
      <c r="R160" s="183">
        <v>44775</v>
      </c>
      <c r="S160" s="255">
        <v>3335541</v>
      </c>
      <c r="T160" s="19"/>
      <c r="U160" s="19"/>
      <c r="V160" s="19"/>
      <c r="W160" s="19"/>
      <c r="X160" s="19"/>
    </row>
    <row r="161" spans="1:24" s="254" customFormat="1" x14ac:dyDescent="0.25">
      <c r="A161" s="242" t="s">
        <v>132</v>
      </c>
      <c r="B161" s="12" t="s">
        <v>3828</v>
      </c>
      <c r="C161" s="249" t="s">
        <v>2085</v>
      </c>
      <c r="D161" s="242" t="s">
        <v>1720</v>
      </c>
      <c r="E161" s="242" t="s">
        <v>1633</v>
      </c>
      <c r="F161" s="243">
        <v>44355</v>
      </c>
      <c r="G161" s="242" t="s">
        <v>331</v>
      </c>
      <c r="H161" s="242"/>
      <c r="I161" s="252">
        <v>6573.09</v>
      </c>
      <c r="J161" s="252">
        <v>1745.61</v>
      </c>
      <c r="K161" s="252">
        <v>1384.75</v>
      </c>
      <c r="L161" s="252">
        <v>1120.2</v>
      </c>
      <c r="M161" s="252"/>
      <c r="N161" s="252">
        <v>162.19999999999999</v>
      </c>
      <c r="O161" s="252"/>
      <c r="P161" s="252">
        <f t="shared" si="6"/>
        <v>10985.850000000002</v>
      </c>
      <c r="Q161" s="252">
        <v>11073.73</v>
      </c>
      <c r="R161" s="183">
        <v>44462</v>
      </c>
      <c r="S161" s="255">
        <v>3147056</v>
      </c>
      <c r="T161" s="19"/>
      <c r="U161" s="19"/>
      <c r="V161" s="19"/>
      <c r="W161" s="19"/>
      <c r="X161" s="19"/>
    </row>
    <row r="162" spans="1:24" s="254" customFormat="1" x14ac:dyDescent="0.25">
      <c r="A162" s="242" t="s">
        <v>133</v>
      </c>
      <c r="B162" s="12" t="s">
        <v>3802</v>
      </c>
      <c r="C162" s="249" t="s">
        <v>2085</v>
      </c>
      <c r="D162" s="242" t="s">
        <v>1721</v>
      </c>
      <c r="E162" s="242" t="s">
        <v>1616</v>
      </c>
      <c r="F162" s="243">
        <v>44230</v>
      </c>
      <c r="G162" s="242" t="s">
        <v>328</v>
      </c>
      <c r="H162" s="242"/>
      <c r="I162" s="252">
        <v>1833.87</v>
      </c>
      <c r="J162" s="252">
        <v>669.96</v>
      </c>
      <c r="K162" s="252">
        <v>1005.9</v>
      </c>
      <c r="L162" s="252">
        <v>553.46</v>
      </c>
      <c r="M162" s="252"/>
      <c r="N162" s="252">
        <v>60.97</v>
      </c>
      <c r="O162" s="252"/>
      <c r="P162" s="252">
        <f t="shared" si="6"/>
        <v>4124.16</v>
      </c>
      <c r="Q162" s="252">
        <v>4124.16</v>
      </c>
      <c r="R162" s="183">
        <v>44232</v>
      </c>
      <c r="S162" s="255" t="s">
        <v>134</v>
      </c>
      <c r="T162" s="19"/>
      <c r="U162" s="19"/>
      <c r="V162" s="19"/>
      <c r="W162" s="19"/>
      <c r="X162" s="19"/>
    </row>
    <row r="163" spans="1:24" s="254" customFormat="1" x14ac:dyDescent="0.25">
      <c r="A163" s="242" t="s">
        <v>135</v>
      </c>
      <c r="B163" s="12" t="s">
        <v>2974</v>
      </c>
      <c r="C163" s="249" t="s">
        <v>2085</v>
      </c>
      <c r="D163" s="242" t="s">
        <v>1722</v>
      </c>
      <c r="E163" s="242" t="s">
        <v>1619</v>
      </c>
      <c r="F163" s="243">
        <v>44236</v>
      </c>
      <c r="G163" s="242" t="s">
        <v>328</v>
      </c>
      <c r="H163" s="242"/>
      <c r="I163" s="252">
        <v>1843.24</v>
      </c>
      <c r="J163" s="252">
        <v>673.38</v>
      </c>
      <c r="K163" s="252">
        <v>1011.04</v>
      </c>
      <c r="L163" s="252">
        <v>556.29</v>
      </c>
      <c r="M163" s="252"/>
      <c r="N163" s="252">
        <v>61.28</v>
      </c>
      <c r="O163" s="252"/>
      <c r="P163" s="252">
        <f t="shared" si="6"/>
        <v>4145.2299999999996</v>
      </c>
      <c r="Q163" s="252">
        <v>4145.2299999999996</v>
      </c>
      <c r="R163" s="183">
        <v>44243</v>
      </c>
      <c r="S163" s="255" t="s">
        <v>136</v>
      </c>
      <c r="T163" s="19"/>
      <c r="U163" s="19"/>
      <c r="V163" s="19"/>
      <c r="W163" s="19"/>
      <c r="X163" s="19"/>
    </row>
    <row r="164" spans="1:24" s="254" customFormat="1" x14ac:dyDescent="0.25">
      <c r="A164" s="242" t="s">
        <v>137</v>
      </c>
      <c r="B164" s="12" t="s">
        <v>1723</v>
      </c>
      <c r="C164" s="249" t="s">
        <v>2085</v>
      </c>
      <c r="D164" s="242" t="s">
        <v>1724</v>
      </c>
      <c r="E164" s="242" t="s">
        <v>1619</v>
      </c>
      <c r="F164" s="243">
        <v>44244</v>
      </c>
      <c r="G164" s="242" t="s">
        <v>328</v>
      </c>
      <c r="H164" s="242"/>
      <c r="I164" s="252">
        <v>1843.24</v>
      </c>
      <c r="J164" s="252">
        <v>673.38</v>
      </c>
      <c r="K164" s="252">
        <v>1011.04</v>
      </c>
      <c r="L164" s="252">
        <v>556.29</v>
      </c>
      <c r="M164" s="252"/>
      <c r="N164" s="252">
        <v>61.28</v>
      </c>
      <c r="O164" s="252"/>
      <c r="P164" s="252">
        <f t="shared" si="6"/>
        <v>4145.2299999999996</v>
      </c>
      <c r="Q164" s="252">
        <v>4145.2299999999996</v>
      </c>
      <c r="R164" s="183">
        <v>44263</v>
      </c>
      <c r="S164" s="255" t="s">
        <v>138</v>
      </c>
      <c r="T164" s="19"/>
      <c r="U164" s="19"/>
      <c r="V164" s="19"/>
      <c r="W164" s="19"/>
      <c r="X164" s="19"/>
    </row>
    <row r="165" spans="1:24" s="254" customFormat="1" x14ac:dyDescent="0.25">
      <c r="A165" s="242" t="s">
        <v>139</v>
      </c>
      <c r="B165" s="12" t="s">
        <v>1725</v>
      </c>
      <c r="C165" s="249" t="s">
        <v>2085</v>
      </c>
      <c r="D165" s="242" t="s">
        <v>1726</v>
      </c>
      <c r="E165" s="242" t="s">
        <v>1631</v>
      </c>
      <c r="F165" s="243">
        <v>44244</v>
      </c>
      <c r="G165" s="242" t="s">
        <v>329</v>
      </c>
      <c r="H165" s="242"/>
      <c r="I165" s="252">
        <v>3942.62</v>
      </c>
      <c r="J165" s="252">
        <v>525.82000000000005</v>
      </c>
      <c r="K165" s="252">
        <v>1999.75</v>
      </c>
      <c r="L165" s="252">
        <v>556.29</v>
      </c>
      <c r="M165" s="252"/>
      <c r="N165" s="252">
        <v>105.39</v>
      </c>
      <c r="O165" s="252"/>
      <c r="P165" s="252">
        <f t="shared" si="6"/>
        <v>7129.87</v>
      </c>
      <c r="Q165" s="252">
        <v>7129.87</v>
      </c>
      <c r="R165" s="183">
        <v>44249</v>
      </c>
      <c r="S165" s="255" t="s">
        <v>140</v>
      </c>
      <c r="T165" s="19"/>
      <c r="U165" s="19"/>
      <c r="V165" s="19"/>
      <c r="W165" s="19"/>
      <c r="X165" s="19"/>
    </row>
    <row r="166" spans="1:24" s="254" customFormat="1" x14ac:dyDescent="0.25">
      <c r="A166" s="242" t="s">
        <v>141</v>
      </c>
      <c r="B166" s="12" t="s">
        <v>1727</v>
      </c>
      <c r="C166" s="249" t="s">
        <v>2085</v>
      </c>
      <c r="D166" s="242" t="s">
        <v>3339</v>
      </c>
      <c r="E166" s="242" t="s">
        <v>1631</v>
      </c>
      <c r="F166" s="243">
        <v>44252</v>
      </c>
      <c r="G166" s="242" t="s">
        <v>329</v>
      </c>
      <c r="H166" s="242"/>
      <c r="I166" s="252">
        <v>3942.62</v>
      </c>
      <c r="J166" s="252">
        <v>525.82000000000005</v>
      </c>
      <c r="K166" s="252">
        <v>1999.75</v>
      </c>
      <c r="L166" s="252">
        <v>556.29</v>
      </c>
      <c r="M166" s="252"/>
      <c r="N166" s="252">
        <v>105.39</v>
      </c>
      <c r="O166" s="252"/>
      <c r="P166" s="252">
        <f t="shared" si="6"/>
        <v>7129.87</v>
      </c>
      <c r="Q166" s="252">
        <v>7129.87</v>
      </c>
      <c r="R166" s="183">
        <v>44280</v>
      </c>
      <c r="S166" s="255" t="s">
        <v>142</v>
      </c>
      <c r="T166" s="19"/>
      <c r="U166" s="19"/>
      <c r="V166" s="19"/>
      <c r="W166" s="19"/>
      <c r="X166" s="19"/>
    </row>
    <row r="167" spans="1:24" s="254" customFormat="1" x14ac:dyDescent="0.25">
      <c r="A167" s="242" t="s">
        <v>143</v>
      </c>
      <c r="B167" s="12" t="s">
        <v>1696</v>
      </c>
      <c r="C167" s="249" t="s">
        <v>2085</v>
      </c>
      <c r="D167" s="242" t="s">
        <v>1827</v>
      </c>
      <c r="E167" s="242" t="s">
        <v>1600</v>
      </c>
      <c r="F167" s="243">
        <v>44251</v>
      </c>
      <c r="G167" s="242" t="s">
        <v>331</v>
      </c>
      <c r="H167" s="242"/>
      <c r="I167" s="252">
        <v>3272.68</v>
      </c>
      <c r="J167" s="252">
        <v>869.12</v>
      </c>
      <c r="K167" s="252">
        <v>689.46</v>
      </c>
      <c r="L167" s="252">
        <v>557.74</v>
      </c>
      <c r="M167" s="252"/>
      <c r="N167" s="252">
        <v>80.760000000000005</v>
      </c>
      <c r="O167" s="252"/>
      <c r="P167" s="252">
        <f t="shared" si="6"/>
        <v>5469.76</v>
      </c>
      <c r="Q167" s="252">
        <v>5469.76</v>
      </c>
      <c r="R167" s="183">
        <v>44285</v>
      </c>
      <c r="S167" s="255" t="s">
        <v>144</v>
      </c>
      <c r="T167" s="19"/>
      <c r="U167" s="19"/>
      <c r="V167" s="19"/>
      <c r="W167" s="19"/>
      <c r="X167" s="19"/>
    </row>
    <row r="168" spans="1:24" s="254" customFormat="1" x14ac:dyDescent="0.25">
      <c r="A168" s="242" t="s">
        <v>145</v>
      </c>
      <c r="B168" s="12" t="s">
        <v>1714</v>
      </c>
      <c r="C168" s="249" t="s">
        <v>2085</v>
      </c>
      <c r="D168" s="242" t="s">
        <v>1828</v>
      </c>
      <c r="E168" s="242" t="s">
        <v>1600</v>
      </c>
      <c r="F168" s="243">
        <v>44253</v>
      </c>
      <c r="G168" s="242" t="s">
        <v>331</v>
      </c>
      <c r="H168" s="242"/>
      <c r="I168" s="252">
        <v>3272.68</v>
      </c>
      <c r="J168" s="252">
        <v>869.12</v>
      </c>
      <c r="K168" s="252">
        <v>689.46</v>
      </c>
      <c r="L168" s="252">
        <v>557.74</v>
      </c>
      <c r="M168" s="252"/>
      <c r="N168" s="252">
        <v>80.760000000000005</v>
      </c>
      <c r="O168" s="252"/>
      <c r="P168" s="252">
        <f t="shared" si="6"/>
        <v>5469.76</v>
      </c>
      <c r="Q168" s="252">
        <v>5469.76</v>
      </c>
      <c r="R168" s="183">
        <v>44265</v>
      </c>
      <c r="S168" s="255" t="s">
        <v>146</v>
      </c>
      <c r="T168" s="19"/>
      <c r="U168" s="19"/>
      <c r="V168" s="19"/>
      <c r="W168" s="19"/>
      <c r="X168" s="19"/>
    </row>
    <row r="169" spans="1:24" s="254" customFormat="1" x14ac:dyDescent="0.25">
      <c r="A169" s="242" t="s">
        <v>147</v>
      </c>
      <c r="B169" s="12" t="s">
        <v>1696</v>
      </c>
      <c r="C169" s="249" t="s">
        <v>2085</v>
      </c>
      <c r="D169" s="242" t="s">
        <v>1829</v>
      </c>
      <c r="E169" s="242" t="s">
        <v>1600</v>
      </c>
      <c r="F169" s="243">
        <v>44252</v>
      </c>
      <c r="G169" s="242" t="s">
        <v>331</v>
      </c>
      <c r="H169" s="242"/>
      <c r="I169" s="252">
        <v>3272.68</v>
      </c>
      <c r="J169" s="252">
        <v>869.12</v>
      </c>
      <c r="K169" s="252">
        <v>689.46</v>
      </c>
      <c r="L169" s="252">
        <v>557.74</v>
      </c>
      <c r="M169" s="252"/>
      <c r="N169" s="252">
        <v>80.760000000000005</v>
      </c>
      <c r="O169" s="252"/>
      <c r="P169" s="252">
        <f t="shared" si="6"/>
        <v>5469.76</v>
      </c>
      <c r="Q169" s="252">
        <v>5469.76</v>
      </c>
      <c r="R169" s="183">
        <v>44266</v>
      </c>
      <c r="S169" s="255" t="s">
        <v>148</v>
      </c>
      <c r="T169" s="19"/>
      <c r="U169" s="19"/>
      <c r="V169" s="19"/>
      <c r="W169" s="19"/>
      <c r="X169" s="19"/>
    </row>
    <row r="170" spans="1:24" s="254" customFormat="1" x14ac:dyDescent="0.25">
      <c r="A170" s="242" t="s">
        <v>4547</v>
      </c>
      <c r="B170" s="12" t="s">
        <v>4548</v>
      </c>
      <c r="C170" s="249" t="s">
        <v>2085</v>
      </c>
      <c r="D170" s="242" t="s">
        <v>4549</v>
      </c>
      <c r="E170" s="242" t="s">
        <v>1610</v>
      </c>
      <c r="F170" s="243">
        <v>44434</v>
      </c>
      <c r="G170" s="242" t="s">
        <v>331</v>
      </c>
      <c r="H170" s="242"/>
      <c r="I170" s="252">
        <v>3311.5</v>
      </c>
      <c r="J170" s="252">
        <v>879.44</v>
      </c>
      <c r="K170" s="252">
        <v>697.64</v>
      </c>
      <c r="L170" s="252">
        <v>564.35</v>
      </c>
      <c r="M170" s="252"/>
      <c r="N170" s="252">
        <v>81.709999999999994</v>
      </c>
      <c r="O170" s="252"/>
      <c r="P170" s="252">
        <f t="shared" si="6"/>
        <v>5534.6400000000012</v>
      </c>
      <c r="Q170" s="252"/>
      <c r="R170" s="183"/>
      <c r="S170" s="255"/>
      <c r="T170" s="19"/>
      <c r="U170" s="19"/>
      <c r="V170" s="19"/>
      <c r="W170" s="19"/>
      <c r="X170" s="19"/>
    </row>
    <row r="171" spans="1:24" s="254" customFormat="1" x14ac:dyDescent="0.25">
      <c r="A171" s="242" t="s">
        <v>149</v>
      </c>
      <c r="B171" s="12" t="s">
        <v>3827</v>
      </c>
      <c r="C171" s="249" t="s">
        <v>2085</v>
      </c>
      <c r="D171" s="242" t="s">
        <v>1830</v>
      </c>
      <c r="E171" s="242" t="s">
        <v>1619</v>
      </c>
      <c r="F171" s="243">
        <v>44264</v>
      </c>
      <c r="G171" s="242" t="s">
        <v>328</v>
      </c>
      <c r="H171" s="242"/>
      <c r="I171" s="252">
        <v>1843.24</v>
      </c>
      <c r="J171" s="252">
        <v>673.38</v>
      </c>
      <c r="K171" s="252">
        <v>1011.04</v>
      </c>
      <c r="L171" s="252">
        <v>556.29</v>
      </c>
      <c r="M171" s="252"/>
      <c r="N171" s="252">
        <v>61.28</v>
      </c>
      <c r="O171" s="252"/>
      <c r="P171" s="252">
        <f t="shared" si="6"/>
        <v>4145.2299999999996</v>
      </c>
      <c r="Q171" s="252">
        <v>4145.2299999999996</v>
      </c>
      <c r="R171" s="183">
        <v>44279</v>
      </c>
      <c r="S171" s="255" t="s">
        <v>150</v>
      </c>
      <c r="T171" s="19"/>
      <c r="U171" s="19"/>
      <c r="V171" s="19"/>
      <c r="W171" s="19"/>
      <c r="X171" s="19"/>
    </row>
    <row r="172" spans="1:24" s="254" customFormat="1" x14ac:dyDescent="0.25">
      <c r="A172" s="242" t="s">
        <v>3149</v>
      </c>
      <c r="B172" s="12" t="s">
        <v>3849</v>
      </c>
      <c r="C172" s="249" t="s">
        <v>2085</v>
      </c>
      <c r="D172" s="242" t="s">
        <v>3158</v>
      </c>
      <c r="E172" s="242" t="s">
        <v>2119</v>
      </c>
      <c r="F172" s="243">
        <v>44421</v>
      </c>
      <c r="G172" s="242" t="s">
        <v>329</v>
      </c>
      <c r="H172" s="242"/>
      <c r="I172" s="252">
        <v>7918.66</v>
      </c>
      <c r="J172" s="252">
        <v>1056.0899999999999</v>
      </c>
      <c r="K172" s="252">
        <v>4016.45</v>
      </c>
      <c r="L172" s="252">
        <v>1117.29</v>
      </c>
      <c r="M172" s="252"/>
      <c r="N172" s="252">
        <v>211.66</v>
      </c>
      <c r="O172" s="252"/>
      <c r="P172" s="252">
        <f t="shared" si="6"/>
        <v>14320.150000000001</v>
      </c>
      <c r="Q172" s="252">
        <v>14320.15</v>
      </c>
      <c r="R172" s="183">
        <v>44495</v>
      </c>
      <c r="S172" s="255">
        <v>3162024</v>
      </c>
      <c r="T172" s="19"/>
      <c r="U172" s="19"/>
      <c r="V172" s="19"/>
      <c r="W172" s="19"/>
      <c r="X172" s="19"/>
    </row>
    <row r="173" spans="1:24" s="254" customFormat="1" x14ac:dyDescent="0.25">
      <c r="A173" s="242" t="s">
        <v>151</v>
      </c>
      <c r="B173" s="12" t="s">
        <v>3850</v>
      </c>
      <c r="C173" s="249" t="s">
        <v>2085</v>
      </c>
      <c r="D173" s="242" t="s">
        <v>1670</v>
      </c>
      <c r="E173" s="242" t="s">
        <v>1614</v>
      </c>
      <c r="F173" s="243">
        <v>44295</v>
      </c>
      <c r="G173" s="242" t="s">
        <v>330</v>
      </c>
      <c r="H173" s="242"/>
      <c r="I173" s="252">
        <v>2401.73</v>
      </c>
      <c r="J173" s="252">
        <v>1543.56</v>
      </c>
      <c r="K173" s="252">
        <v>1257.3399999999999</v>
      </c>
      <c r="L173" s="252">
        <v>1112.58</v>
      </c>
      <c r="M173" s="252"/>
      <c r="N173" s="252">
        <v>94.62</v>
      </c>
      <c r="O173" s="252"/>
      <c r="P173" s="252">
        <f t="shared" si="6"/>
        <v>6409.83</v>
      </c>
      <c r="Q173" s="252">
        <v>6435.47</v>
      </c>
      <c r="R173" s="183">
        <v>44385</v>
      </c>
      <c r="S173" s="255" t="s">
        <v>152</v>
      </c>
      <c r="T173" s="19"/>
      <c r="U173" s="19"/>
      <c r="V173" s="19"/>
      <c r="W173" s="19"/>
      <c r="X173" s="19"/>
    </row>
    <row r="174" spans="1:24" s="254" customFormat="1" x14ac:dyDescent="0.25">
      <c r="A174" s="242" t="s">
        <v>153</v>
      </c>
      <c r="B174" s="12" t="s">
        <v>1831</v>
      </c>
      <c r="C174" s="249" t="s">
        <v>2085</v>
      </c>
      <c r="D174" s="242" t="s">
        <v>1832</v>
      </c>
      <c r="E174" s="242" t="s">
        <v>1604</v>
      </c>
      <c r="F174" s="243">
        <v>44270</v>
      </c>
      <c r="G174" s="242" t="s">
        <v>326</v>
      </c>
      <c r="H174" s="242"/>
      <c r="I174" s="252">
        <v>5998.27</v>
      </c>
      <c r="J174" s="252">
        <v>869.12</v>
      </c>
      <c r="K174" s="252">
        <v>689.46</v>
      </c>
      <c r="L174" s="252">
        <v>6465.27</v>
      </c>
      <c r="M174" s="252"/>
      <c r="N174" s="252">
        <v>122.83</v>
      </c>
      <c r="O174" s="252"/>
      <c r="P174" s="252">
        <f t="shared" si="6"/>
        <v>14144.95</v>
      </c>
      <c r="Q174" s="252">
        <v>14144.95</v>
      </c>
      <c r="R174" s="183">
        <v>44273</v>
      </c>
      <c r="S174" s="255" t="s">
        <v>154</v>
      </c>
      <c r="T174" s="19"/>
      <c r="U174" s="19"/>
      <c r="V174" s="19"/>
      <c r="W174" s="19"/>
      <c r="X174" s="19"/>
    </row>
    <row r="175" spans="1:24" s="254" customFormat="1" x14ac:dyDescent="0.25">
      <c r="A175" s="242" t="s">
        <v>155</v>
      </c>
      <c r="B175" s="12" t="s">
        <v>1833</v>
      </c>
      <c r="C175" s="249" t="s">
        <v>2085</v>
      </c>
      <c r="D175" s="242" t="s">
        <v>1834</v>
      </c>
      <c r="E175" s="242" t="s">
        <v>1633</v>
      </c>
      <c r="F175" s="243">
        <v>44272</v>
      </c>
      <c r="G175" s="242" t="s">
        <v>331</v>
      </c>
      <c r="H175" s="242"/>
      <c r="I175" s="252">
        <v>6545.35</v>
      </c>
      <c r="J175" s="252">
        <v>1738.25</v>
      </c>
      <c r="K175" s="252">
        <v>1378.91</v>
      </c>
      <c r="L175" s="252">
        <v>1115.47</v>
      </c>
      <c r="M175" s="252"/>
      <c r="N175" s="252">
        <v>161.51</v>
      </c>
      <c r="O175" s="252"/>
      <c r="P175" s="252">
        <f t="shared" si="6"/>
        <v>10939.49</v>
      </c>
      <c r="Q175" s="252">
        <v>11356.46</v>
      </c>
      <c r="R175" s="183">
        <v>44537</v>
      </c>
      <c r="S175" s="255">
        <v>3196121</v>
      </c>
      <c r="T175" s="19"/>
      <c r="U175" s="19"/>
      <c r="V175" s="19"/>
      <c r="W175" s="19"/>
      <c r="X175" s="19"/>
    </row>
    <row r="176" spans="1:24" s="254" customFormat="1" x14ac:dyDescent="0.25">
      <c r="A176" s="588" t="s">
        <v>3365</v>
      </c>
      <c r="B176" s="588" t="s">
        <v>3367</v>
      </c>
      <c r="C176" s="615" t="s">
        <v>2085</v>
      </c>
      <c r="D176" s="588" t="s">
        <v>3366</v>
      </c>
      <c r="E176" s="588" t="s">
        <v>1616</v>
      </c>
      <c r="F176" s="590">
        <v>44701</v>
      </c>
      <c r="G176" s="588" t="s">
        <v>328</v>
      </c>
      <c r="H176" s="242">
        <v>1</v>
      </c>
      <c r="I176" s="252">
        <v>4168.1000000000004</v>
      </c>
      <c r="J176" s="252">
        <v>1522.72</v>
      </c>
      <c r="K176" s="252">
        <v>2286.2399999999998</v>
      </c>
      <c r="L176" s="252">
        <v>1257.92</v>
      </c>
      <c r="M176" s="252"/>
      <c r="N176" s="252">
        <v>138.58000000000001</v>
      </c>
      <c r="O176" s="252"/>
      <c r="P176" s="252">
        <f t="shared" ref="P176:P193" si="7">SUM(I176:N176)</f>
        <v>9373.56</v>
      </c>
      <c r="Q176" s="252">
        <v>9373.56</v>
      </c>
      <c r="R176" s="183">
        <v>44714</v>
      </c>
      <c r="S176" s="255">
        <v>3304557</v>
      </c>
      <c r="T176" s="19"/>
      <c r="U176" s="19"/>
      <c r="V176" s="19"/>
      <c r="W176" s="19"/>
      <c r="X176" s="19"/>
    </row>
    <row r="177" spans="1:24" s="254" customFormat="1" x14ac:dyDescent="0.25">
      <c r="A177" s="639"/>
      <c r="B177" s="639"/>
      <c r="C177" s="641"/>
      <c r="D177" s="639"/>
      <c r="E177" s="639"/>
      <c r="F177" s="640"/>
      <c r="G177" s="639"/>
      <c r="H177" s="242">
        <v>2</v>
      </c>
      <c r="I177" s="252">
        <v>47933.15</v>
      </c>
      <c r="J177" s="252">
        <v>17511.28</v>
      </c>
      <c r="K177" s="252">
        <v>26291.759999999998</v>
      </c>
      <c r="L177" s="252">
        <v>14466.08</v>
      </c>
      <c r="M177" s="252"/>
      <c r="N177" s="252">
        <v>1593.67</v>
      </c>
      <c r="O177" s="252"/>
      <c r="P177" s="252">
        <f t="shared" si="7"/>
        <v>107795.94</v>
      </c>
      <c r="Q177" s="252">
        <v>107795.94</v>
      </c>
      <c r="R177" s="183">
        <v>44714</v>
      </c>
      <c r="S177" s="255">
        <v>3304557</v>
      </c>
      <c r="T177" s="19"/>
      <c r="U177" s="19"/>
      <c r="V177" s="19"/>
      <c r="W177" s="19"/>
      <c r="X177" s="19"/>
    </row>
    <row r="178" spans="1:24" s="254" customFormat="1" x14ac:dyDescent="0.25">
      <c r="A178" s="639"/>
      <c r="B178" s="639"/>
      <c r="C178" s="641"/>
      <c r="D178" s="639"/>
      <c r="E178" s="639"/>
      <c r="F178" s="640"/>
      <c r="G178" s="639"/>
      <c r="H178" s="242">
        <v>3</v>
      </c>
      <c r="I178" s="252">
        <v>8336.2000000000007</v>
      </c>
      <c r="J178" s="252">
        <v>3045.44</v>
      </c>
      <c r="K178" s="252">
        <v>4572.4799999999996</v>
      </c>
      <c r="L178" s="252">
        <v>2515.84</v>
      </c>
      <c r="M178" s="252"/>
      <c r="N178" s="252">
        <v>277.16000000000003</v>
      </c>
      <c r="O178" s="252"/>
      <c r="P178" s="252">
        <f t="shared" si="7"/>
        <v>18747.12</v>
      </c>
      <c r="Q178" s="252">
        <v>18747.12</v>
      </c>
      <c r="R178" s="183">
        <v>44714</v>
      </c>
      <c r="S178" s="255">
        <v>3304557</v>
      </c>
      <c r="T178" s="19"/>
      <c r="U178" s="19"/>
      <c r="V178" s="19"/>
      <c r="W178" s="19"/>
      <c r="X178" s="19"/>
    </row>
    <row r="179" spans="1:24" s="254" customFormat="1" x14ac:dyDescent="0.25">
      <c r="A179" s="639"/>
      <c r="B179" s="639"/>
      <c r="C179" s="641"/>
      <c r="D179" s="639"/>
      <c r="E179" s="639"/>
      <c r="F179" s="640"/>
      <c r="G179" s="639"/>
      <c r="H179" s="242">
        <v>4</v>
      </c>
      <c r="I179" s="252">
        <v>43765.05</v>
      </c>
      <c r="J179" s="252">
        <v>15988.56</v>
      </c>
      <c r="K179" s="252">
        <v>24005.52</v>
      </c>
      <c r="L179" s="252">
        <v>13208.16</v>
      </c>
      <c r="M179" s="252"/>
      <c r="N179" s="252">
        <v>1455.09</v>
      </c>
      <c r="O179" s="252"/>
      <c r="P179" s="252">
        <f t="shared" si="7"/>
        <v>98422.38</v>
      </c>
      <c r="Q179" s="252">
        <v>98422.38</v>
      </c>
      <c r="R179" s="183">
        <v>44714</v>
      </c>
      <c r="S179" s="255">
        <v>3304557</v>
      </c>
      <c r="T179" s="19"/>
      <c r="U179" s="19"/>
      <c r="V179" s="19"/>
      <c r="W179" s="19"/>
      <c r="X179" s="19"/>
    </row>
    <row r="180" spans="1:24" s="254" customFormat="1" x14ac:dyDescent="0.25">
      <c r="A180" s="639"/>
      <c r="B180" s="639"/>
      <c r="C180" s="641"/>
      <c r="D180" s="639"/>
      <c r="E180" s="639"/>
      <c r="F180" s="640"/>
      <c r="G180" s="639"/>
      <c r="H180" s="242">
        <v>5</v>
      </c>
      <c r="I180" s="252">
        <v>27092.65</v>
      </c>
      <c r="J180" s="252">
        <v>9897.68</v>
      </c>
      <c r="K180" s="252">
        <v>14860.56</v>
      </c>
      <c r="L180" s="252">
        <v>8176.48</v>
      </c>
      <c r="M180" s="252"/>
      <c r="N180" s="252">
        <v>900.77</v>
      </c>
      <c r="O180" s="252"/>
      <c r="P180" s="252">
        <f t="shared" si="7"/>
        <v>60928.139999999992</v>
      </c>
      <c r="Q180" s="252">
        <v>60928.14</v>
      </c>
      <c r="R180" s="183">
        <v>44714</v>
      </c>
      <c r="S180" s="255">
        <v>3304557</v>
      </c>
      <c r="T180" s="19"/>
      <c r="U180" s="19"/>
      <c r="V180" s="19"/>
      <c r="W180" s="19"/>
      <c r="X180" s="19"/>
    </row>
    <row r="181" spans="1:24" s="254" customFormat="1" x14ac:dyDescent="0.25">
      <c r="A181" s="639"/>
      <c r="B181" s="639"/>
      <c r="C181" s="641"/>
      <c r="D181" s="639"/>
      <c r="E181" s="639"/>
      <c r="F181" s="640"/>
      <c r="G181" s="639"/>
      <c r="H181" s="242">
        <v>6</v>
      </c>
      <c r="I181" s="252">
        <v>22924.55</v>
      </c>
      <c r="J181" s="252">
        <v>8374.9599999999991</v>
      </c>
      <c r="K181" s="252">
        <v>12574.32</v>
      </c>
      <c r="L181" s="252">
        <v>6918.56</v>
      </c>
      <c r="M181" s="252"/>
      <c r="N181" s="252">
        <v>762.18</v>
      </c>
      <c r="O181" s="252"/>
      <c r="P181" s="252">
        <f t="shared" ref="P181:P189" si="8">SUM(I182:N182)</f>
        <v>84362.040000000008</v>
      </c>
      <c r="Q181" s="252">
        <v>55697</v>
      </c>
      <c r="R181" s="266">
        <v>45282</v>
      </c>
      <c r="S181" s="184">
        <v>3674444</v>
      </c>
      <c r="T181" s="19"/>
      <c r="U181" s="19"/>
      <c r="V181" s="19"/>
      <c r="W181" s="19"/>
      <c r="X181" s="19"/>
    </row>
    <row r="182" spans="1:24" s="254" customFormat="1" x14ac:dyDescent="0.25">
      <c r="A182" s="639"/>
      <c r="B182" s="639"/>
      <c r="C182" s="641"/>
      <c r="D182" s="639"/>
      <c r="E182" s="639"/>
      <c r="F182" s="640"/>
      <c r="G182" s="639"/>
      <c r="H182" s="242">
        <v>7</v>
      </c>
      <c r="I182" s="252">
        <v>37512.9</v>
      </c>
      <c r="J182" s="252">
        <v>13704.48</v>
      </c>
      <c r="K182" s="252">
        <v>20576.16</v>
      </c>
      <c r="L182" s="252">
        <v>11321.28</v>
      </c>
      <c r="M182" s="252"/>
      <c r="N182" s="252">
        <v>1247.22</v>
      </c>
      <c r="O182" s="252"/>
      <c r="P182" s="252">
        <f t="shared" si="8"/>
        <v>46867.8</v>
      </c>
      <c r="Q182" s="252">
        <v>91140.54</v>
      </c>
      <c r="R182" s="266">
        <v>45282</v>
      </c>
      <c r="S182" s="267">
        <v>3674445</v>
      </c>
      <c r="T182" s="19"/>
      <c r="U182" s="19"/>
      <c r="V182" s="19"/>
      <c r="W182" s="19"/>
      <c r="X182" s="19"/>
    </row>
    <row r="183" spans="1:24" s="254" customFormat="1" x14ac:dyDescent="0.25">
      <c r="A183" s="639"/>
      <c r="B183" s="639"/>
      <c r="C183" s="641"/>
      <c r="D183" s="639"/>
      <c r="E183" s="639"/>
      <c r="F183" s="640"/>
      <c r="G183" s="639"/>
      <c r="H183" s="242">
        <v>8</v>
      </c>
      <c r="I183" s="252">
        <v>20840.5</v>
      </c>
      <c r="J183" s="252">
        <v>7613.6</v>
      </c>
      <c r="K183" s="252">
        <v>11431.2</v>
      </c>
      <c r="L183" s="252">
        <v>6289.6</v>
      </c>
      <c r="M183" s="252"/>
      <c r="N183" s="252">
        <v>692.9</v>
      </c>
      <c r="O183" s="252"/>
      <c r="P183" s="252">
        <f t="shared" si="8"/>
        <v>84362.040000000008</v>
      </c>
      <c r="Q183" s="252">
        <v>50633.63</v>
      </c>
      <c r="R183" s="266">
        <v>45282</v>
      </c>
      <c r="S183" s="267">
        <v>3674443</v>
      </c>
      <c r="T183" s="19"/>
      <c r="U183" s="19"/>
      <c r="V183" s="19"/>
      <c r="W183" s="19"/>
      <c r="X183" s="19"/>
    </row>
    <row r="184" spans="1:24" s="254" customFormat="1" x14ac:dyDescent="0.25">
      <c r="A184" s="639"/>
      <c r="B184" s="639"/>
      <c r="C184" s="641"/>
      <c r="D184" s="639"/>
      <c r="E184" s="639"/>
      <c r="F184" s="640"/>
      <c r="G184" s="639"/>
      <c r="H184" s="242">
        <v>9</v>
      </c>
      <c r="I184" s="252">
        <v>37512.9</v>
      </c>
      <c r="J184" s="252">
        <v>13704.48</v>
      </c>
      <c r="K184" s="252">
        <v>20576.16</v>
      </c>
      <c r="L184" s="252">
        <v>11321.28</v>
      </c>
      <c r="M184" s="252"/>
      <c r="N184" s="252">
        <v>1247.22</v>
      </c>
      <c r="O184" s="252"/>
      <c r="P184" s="252">
        <f t="shared" si="8"/>
        <v>46867.8</v>
      </c>
      <c r="Q184" s="252">
        <v>93355.29</v>
      </c>
      <c r="R184" s="214">
        <v>45588</v>
      </c>
      <c r="S184" s="254">
        <v>3879427</v>
      </c>
      <c r="T184" s="19"/>
      <c r="U184" s="19"/>
      <c r="V184" s="19"/>
      <c r="W184" s="19"/>
      <c r="X184" s="19"/>
    </row>
    <row r="185" spans="1:24" s="254" customFormat="1" x14ac:dyDescent="0.25">
      <c r="A185" s="639"/>
      <c r="B185" s="639"/>
      <c r="C185" s="641"/>
      <c r="D185" s="639"/>
      <c r="E185" s="639"/>
      <c r="F185" s="640"/>
      <c r="G185" s="639"/>
      <c r="H185" s="242">
        <v>10</v>
      </c>
      <c r="I185" s="252">
        <v>20840.5</v>
      </c>
      <c r="J185" s="252">
        <v>7613.6</v>
      </c>
      <c r="K185" s="252">
        <v>11431.2</v>
      </c>
      <c r="L185" s="252">
        <v>6289.6</v>
      </c>
      <c r="M185" s="252"/>
      <c r="N185" s="252">
        <v>692.9</v>
      </c>
      <c r="O185" s="252"/>
      <c r="P185" s="252">
        <f t="shared" si="8"/>
        <v>51554.57</v>
      </c>
      <c r="Q185" s="252">
        <v>51864.05</v>
      </c>
      <c r="R185" s="214">
        <v>45588</v>
      </c>
      <c r="S185" s="255">
        <v>3879429</v>
      </c>
      <c r="T185" s="19"/>
      <c r="U185" s="19"/>
      <c r="V185" s="19"/>
      <c r="W185" s="19"/>
      <c r="X185" s="19"/>
    </row>
    <row r="186" spans="1:24" s="254" customFormat="1" x14ac:dyDescent="0.25">
      <c r="A186" s="639"/>
      <c r="B186" s="639"/>
      <c r="C186" s="641"/>
      <c r="D186" s="639"/>
      <c r="E186" s="639"/>
      <c r="F186" s="640"/>
      <c r="G186" s="639"/>
      <c r="H186" s="242">
        <v>11</v>
      </c>
      <c r="I186" s="252">
        <v>22924.55</v>
      </c>
      <c r="J186" s="252">
        <v>8374.9599999999991</v>
      </c>
      <c r="K186" s="252">
        <v>12574.32</v>
      </c>
      <c r="L186" s="252">
        <v>6918.56</v>
      </c>
      <c r="M186" s="252"/>
      <c r="N186" s="252">
        <v>762.18</v>
      </c>
      <c r="O186" s="252"/>
      <c r="P186" s="252">
        <f t="shared" si="8"/>
        <v>56241.360000000008</v>
      </c>
      <c r="Q186" s="252">
        <v>62236.86</v>
      </c>
      <c r="R186" s="214">
        <v>45588</v>
      </c>
      <c r="S186" s="255">
        <v>3879428</v>
      </c>
      <c r="T186" s="19"/>
      <c r="U186" s="19"/>
      <c r="V186" s="19"/>
      <c r="W186" s="19"/>
      <c r="X186" s="19"/>
    </row>
    <row r="187" spans="1:24" s="254" customFormat="1" x14ac:dyDescent="0.25">
      <c r="A187" s="639"/>
      <c r="B187" s="639"/>
      <c r="C187" s="641"/>
      <c r="D187" s="639"/>
      <c r="E187" s="639"/>
      <c r="F187" s="640"/>
      <c r="G187" s="639"/>
      <c r="H187" s="242">
        <v>12</v>
      </c>
      <c r="I187" s="252">
        <v>25008.6</v>
      </c>
      <c r="J187" s="252">
        <v>9136.32</v>
      </c>
      <c r="K187" s="252">
        <v>13717.44</v>
      </c>
      <c r="L187" s="252">
        <v>7547.52</v>
      </c>
      <c r="M187" s="252"/>
      <c r="N187" s="252">
        <v>831.48</v>
      </c>
      <c r="O187" s="252"/>
      <c r="P187" s="252">
        <f t="shared" si="8"/>
        <v>46867.8</v>
      </c>
      <c r="Q187" s="252">
        <v>41491.24</v>
      </c>
      <c r="R187" s="214">
        <v>45588</v>
      </c>
      <c r="S187" s="255">
        <v>3879426</v>
      </c>
      <c r="T187" s="19"/>
      <c r="U187" s="19"/>
      <c r="V187" s="19"/>
      <c r="W187" s="19"/>
      <c r="X187" s="19"/>
    </row>
    <row r="188" spans="1:24" s="254" customFormat="1" x14ac:dyDescent="0.25">
      <c r="A188" s="639"/>
      <c r="B188" s="639"/>
      <c r="C188" s="641"/>
      <c r="D188" s="639"/>
      <c r="E188" s="639"/>
      <c r="F188" s="640"/>
      <c r="G188" s="639"/>
      <c r="H188" s="317">
        <v>13</v>
      </c>
      <c r="I188" s="318">
        <v>20840.5</v>
      </c>
      <c r="J188" s="318">
        <v>7613.6</v>
      </c>
      <c r="K188" s="318">
        <v>11431.2</v>
      </c>
      <c r="L188" s="318">
        <v>6289.6</v>
      </c>
      <c r="M188" s="318"/>
      <c r="N188" s="318">
        <v>692.9</v>
      </c>
      <c r="O188" s="318"/>
      <c r="P188" s="318">
        <f t="shared" si="8"/>
        <v>126543.06000000001</v>
      </c>
      <c r="Q188" s="318">
        <v>145702.79999999999</v>
      </c>
      <c r="R188" s="373">
        <v>46044</v>
      </c>
      <c r="S188" s="374">
        <v>4209738</v>
      </c>
      <c r="T188" s="19"/>
      <c r="U188" s="19"/>
      <c r="V188" s="19"/>
      <c r="W188" s="19"/>
      <c r="X188" s="19"/>
    </row>
    <row r="189" spans="1:24" s="254" customFormat="1" x14ac:dyDescent="0.25">
      <c r="A189" s="639"/>
      <c r="B189" s="639"/>
      <c r="C189" s="641"/>
      <c r="D189" s="639"/>
      <c r="E189" s="639"/>
      <c r="F189" s="640"/>
      <c r="G189" s="639"/>
      <c r="H189" s="317">
        <v>14</v>
      </c>
      <c r="I189" s="318">
        <v>56269.35</v>
      </c>
      <c r="J189" s="318">
        <v>20556.72</v>
      </c>
      <c r="K189" s="318">
        <v>30864.240000000002</v>
      </c>
      <c r="L189" s="318">
        <v>16981.919999999998</v>
      </c>
      <c r="M189" s="318"/>
      <c r="N189" s="318">
        <v>1870.83</v>
      </c>
      <c r="O189" s="318"/>
      <c r="P189" s="318">
        <f t="shared" si="8"/>
        <v>74988.479999999996</v>
      </c>
      <c r="Q189" s="318">
        <v>86342.399999999994</v>
      </c>
      <c r="R189" s="373">
        <v>46044</v>
      </c>
      <c r="S189" s="374">
        <v>4209737</v>
      </c>
      <c r="T189" s="19"/>
      <c r="U189" s="19"/>
      <c r="V189" s="19"/>
      <c r="W189" s="19"/>
      <c r="X189" s="19"/>
    </row>
    <row r="190" spans="1:24" s="254" customFormat="1" x14ac:dyDescent="0.25">
      <c r="A190" s="589"/>
      <c r="B190" s="589"/>
      <c r="C190" s="616"/>
      <c r="D190" s="589"/>
      <c r="E190" s="589"/>
      <c r="F190" s="591"/>
      <c r="G190" s="589"/>
      <c r="H190" s="317">
        <v>15</v>
      </c>
      <c r="I190" s="318">
        <v>33344.800000000003</v>
      </c>
      <c r="J190" s="318">
        <v>12181.76</v>
      </c>
      <c r="K190" s="318">
        <v>18289.919999999998</v>
      </c>
      <c r="L190" s="318">
        <v>10063.36</v>
      </c>
      <c r="M190" s="318"/>
      <c r="N190" s="318">
        <v>1108.6400000000001</v>
      </c>
      <c r="O190" s="318"/>
      <c r="P190" s="318">
        <f>SUM(I190:N190)</f>
        <v>74988.479999999996</v>
      </c>
      <c r="Q190" s="318">
        <v>53964</v>
      </c>
      <c r="R190" s="373">
        <v>46044</v>
      </c>
      <c r="S190" s="374">
        <v>4209736</v>
      </c>
      <c r="T190" s="19"/>
      <c r="U190" s="19"/>
      <c r="V190" s="19"/>
      <c r="W190" s="19"/>
      <c r="X190" s="19"/>
    </row>
    <row r="191" spans="1:24" s="254" customFormat="1" x14ac:dyDescent="0.25">
      <c r="A191" s="242" t="s">
        <v>156</v>
      </c>
      <c r="B191" s="12" t="s">
        <v>2906</v>
      </c>
      <c r="C191" s="249" t="s">
        <v>2085</v>
      </c>
      <c r="D191" s="242" t="s">
        <v>1835</v>
      </c>
      <c r="E191" s="242" t="s">
        <v>1777</v>
      </c>
      <c r="F191" s="243">
        <v>44327</v>
      </c>
      <c r="G191" s="242" t="s">
        <v>331</v>
      </c>
      <c r="H191" s="242"/>
      <c r="I191" s="252">
        <v>6573.09</v>
      </c>
      <c r="J191" s="252">
        <v>1745.61</v>
      </c>
      <c r="K191" s="252">
        <v>1384.75</v>
      </c>
      <c r="L191" s="252">
        <v>1120.2</v>
      </c>
      <c r="M191" s="252"/>
      <c r="N191" s="252">
        <v>162.19999999999999</v>
      </c>
      <c r="O191" s="252"/>
      <c r="P191" s="252">
        <f t="shared" si="7"/>
        <v>10985.850000000002</v>
      </c>
      <c r="Q191" s="252">
        <v>10985.85</v>
      </c>
      <c r="R191" s="183">
        <v>44370</v>
      </c>
      <c r="S191" s="255" t="s">
        <v>157</v>
      </c>
      <c r="T191" s="19"/>
      <c r="U191" s="19"/>
      <c r="V191" s="19"/>
      <c r="W191" s="19"/>
      <c r="X191" s="19"/>
    </row>
    <row r="192" spans="1:24" s="254" customFormat="1" x14ac:dyDescent="0.25">
      <c r="A192" s="242" t="s">
        <v>158</v>
      </c>
      <c r="B192" s="12" t="s">
        <v>1714</v>
      </c>
      <c r="C192" s="249" t="s">
        <v>2085</v>
      </c>
      <c r="D192" s="242" t="s">
        <v>1836</v>
      </c>
      <c r="E192" s="242" t="s">
        <v>1837</v>
      </c>
      <c r="F192" s="243">
        <v>44284</v>
      </c>
      <c r="G192" s="242" t="s">
        <v>329</v>
      </c>
      <c r="H192" s="242"/>
      <c r="I192" s="252">
        <v>3942.62</v>
      </c>
      <c r="J192" s="252">
        <v>525.82000000000005</v>
      </c>
      <c r="K192" s="252">
        <v>1999.75</v>
      </c>
      <c r="L192" s="252">
        <v>556.29</v>
      </c>
      <c r="M192" s="252"/>
      <c r="N192" s="252">
        <v>105.39</v>
      </c>
      <c r="O192" s="252"/>
      <c r="P192" s="252">
        <f t="shared" si="7"/>
        <v>7129.87</v>
      </c>
      <c r="Q192" s="252">
        <v>7129.87</v>
      </c>
      <c r="R192" s="183">
        <v>44294</v>
      </c>
      <c r="S192" s="255" t="s">
        <v>159</v>
      </c>
      <c r="T192" s="19"/>
      <c r="U192" s="19"/>
      <c r="V192" s="19"/>
      <c r="W192" s="19"/>
      <c r="X192" s="19"/>
    </row>
    <row r="193" spans="1:24" s="254" customFormat="1" x14ac:dyDescent="0.25">
      <c r="A193" s="594" t="s">
        <v>160</v>
      </c>
      <c r="B193" s="613" t="s">
        <v>3889</v>
      </c>
      <c r="C193" s="596" t="s">
        <v>2085</v>
      </c>
      <c r="D193" s="594" t="s">
        <v>1838</v>
      </c>
      <c r="E193" s="594" t="s">
        <v>1633</v>
      </c>
      <c r="F193" s="598">
        <v>44330</v>
      </c>
      <c r="G193" s="594" t="s">
        <v>331</v>
      </c>
      <c r="H193" s="242">
        <v>1</v>
      </c>
      <c r="I193" s="252">
        <v>6573.09</v>
      </c>
      <c r="J193" s="252">
        <v>1745.61</v>
      </c>
      <c r="K193" s="252">
        <v>1384.75</v>
      </c>
      <c r="L193" s="252">
        <v>1120.2</v>
      </c>
      <c r="M193" s="252"/>
      <c r="N193" s="252">
        <v>162.19999999999999</v>
      </c>
      <c r="O193" s="252"/>
      <c r="P193" s="252">
        <f t="shared" si="7"/>
        <v>10985.850000000002</v>
      </c>
      <c r="Q193" s="252">
        <v>11285.05</v>
      </c>
      <c r="R193" s="183">
        <v>44586</v>
      </c>
      <c r="S193" s="255">
        <v>3218117</v>
      </c>
      <c r="T193" s="19"/>
      <c r="U193" s="19"/>
      <c r="V193" s="19"/>
      <c r="W193" s="19"/>
      <c r="X193" s="19"/>
    </row>
    <row r="194" spans="1:24" s="254" customFormat="1" x14ac:dyDescent="0.25">
      <c r="A194" s="595"/>
      <c r="B194" s="614"/>
      <c r="C194" s="597"/>
      <c r="D194" s="595"/>
      <c r="E194" s="595"/>
      <c r="F194" s="599"/>
      <c r="G194" s="595"/>
      <c r="H194" s="242">
        <v>2</v>
      </c>
      <c r="I194" s="623" t="s">
        <v>3890</v>
      </c>
      <c r="J194" s="624"/>
      <c r="K194" s="624"/>
      <c r="L194" s="624"/>
      <c r="M194" s="624"/>
      <c r="N194" s="624"/>
      <c r="O194" s="624"/>
      <c r="P194" s="624"/>
      <c r="Q194" s="624"/>
      <c r="R194" s="624"/>
      <c r="S194" s="625"/>
      <c r="T194" s="19"/>
      <c r="U194" s="19"/>
      <c r="V194" s="19"/>
      <c r="W194" s="19"/>
      <c r="X194" s="19"/>
    </row>
    <row r="195" spans="1:24" s="254" customFormat="1" x14ac:dyDescent="0.25">
      <c r="A195" s="242" t="s">
        <v>161</v>
      </c>
      <c r="B195" s="12" t="s">
        <v>1714</v>
      </c>
      <c r="C195" s="249" t="s">
        <v>2085</v>
      </c>
      <c r="D195" s="242" t="s">
        <v>1839</v>
      </c>
      <c r="E195" s="242" t="s">
        <v>1633</v>
      </c>
      <c r="F195" s="243">
        <v>44302</v>
      </c>
      <c r="G195" s="242" t="s">
        <v>331</v>
      </c>
      <c r="H195" s="242"/>
      <c r="I195" s="252">
        <v>3272.68</v>
      </c>
      <c r="J195" s="252">
        <v>869.12</v>
      </c>
      <c r="K195" s="252">
        <v>689.46</v>
      </c>
      <c r="L195" s="252">
        <v>557.74</v>
      </c>
      <c r="M195" s="252"/>
      <c r="N195" s="252">
        <v>80.760000000000005</v>
      </c>
      <c r="O195" s="252"/>
      <c r="P195" s="252">
        <v>5469.76</v>
      </c>
      <c r="Q195" s="252">
        <v>5535.58</v>
      </c>
      <c r="R195" s="183">
        <v>44428</v>
      </c>
      <c r="S195" s="255">
        <v>3120998</v>
      </c>
      <c r="T195" s="19"/>
      <c r="U195" s="19"/>
      <c r="V195" s="19"/>
      <c r="W195" s="19"/>
      <c r="X195" s="19"/>
    </row>
    <row r="196" spans="1:24" s="254" customFormat="1" x14ac:dyDescent="0.25">
      <c r="A196" s="594" t="s">
        <v>162</v>
      </c>
      <c r="B196" s="613" t="s">
        <v>1840</v>
      </c>
      <c r="C196" s="596" t="s">
        <v>2085</v>
      </c>
      <c r="D196" s="594" t="s">
        <v>1841</v>
      </c>
      <c r="E196" s="594" t="s">
        <v>1622</v>
      </c>
      <c r="F196" s="598">
        <v>44295</v>
      </c>
      <c r="G196" s="594" t="s">
        <v>329</v>
      </c>
      <c r="H196" s="242">
        <v>1</v>
      </c>
      <c r="I196" s="252">
        <v>3942.62</v>
      </c>
      <c r="J196" s="252">
        <v>525.82000000000005</v>
      </c>
      <c r="K196" s="252">
        <v>1999.75</v>
      </c>
      <c r="L196" s="252">
        <v>556.29</v>
      </c>
      <c r="M196" s="252"/>
      <c r="N196" s="252">
        <v>105.39</v>
      </c>
      <c r="O196" s="252"/>
      <c r="P196" s="252">
        <f t="shared" ref="P196:P222" si="9">SUM(I196:N196)</f>
        <v>7129.87</v>
      </c>
      <c r="Q196" s="252">
        <v>7129.87</v>
      </c>
      <c r="R196" s="183">
        <v>44298</v>
      </c>
      <c r="S196" s="255" t="s">
        <v>163</v>
      </c>
      <c r="T196" s="19"/>
      <c r="U196" s="19"/>
      <c r="V196" s="19"/>
      <c r="W196" s="19"/>
      <c r="X196" s="19"/>
    </row>
    <row r="197" spans="1:24" s="254" customFormat="1" x14ac:dyDescent="0.25">
      <c r="A197" s="595"/>
      <c r="B197" s="614"/>
      <c r="C197" s="597"/>
      <c r="D197" s="595"/>
      <c r="E197" s="595"/>
      <c r="F197" s="599"/>
      <c r="G197" s="595"/>
      <c r="H197" s="242">
        <v>2</v>
      </c>
      <c r="I197" s="623" t="s">
        <v>3890</v>
      </c>
      <c r="J197" s="624"/>
      <c r="K197" s="624"/>
      <c r="L197" s="624"/>
      <c r="M197" s="624"/>
      <c r="N197" s="624"/>
      <c r="O197" s="624"/>
      <c r="P197" s="624"/>
      <c r="Q197" s="624"/>
      <c r="R197" s="624"/>
      <c r="S197" s="625"/>
      <c r="T197" s="19"/>
      <c r="U197" s="19"/>
      <c r="V197" s="19"/>
      <c r="W197" s="19"/>
      <c r="X197" s="19"/>
    </row>
    <row r="198" spans="1:24" s="254" customFormat="1" x14ac:dyDescent="0.25">
      <c r="A198" s="242" t="s">
        <v>164</v>
      </c>
      <c r="B198" s="12" t="s">
        <v>3823</v>
      </c>
      <c r="C198" s="249" t="s">
        <v>2085</v>
      </c>
      <c r="D198" s="242" t="s">
        <v>1842</v>
      </c>
      <c r="E198" s="242" t="s">
        <v>1604</v>
      </c>
      <c r="F198" s="243">
        <v>44295</v>
      </c>
      <c r="G198" s="242" t="s">
        <v>331</v>
      </c>
      <c r="H198" s="242"/>
      <c r="I198" s="252">
        <v>3272.68</v>
      </c>
      <c r="J198" s="252">
        <v>869.12</v>
      </c>
      <c r="K198" s="252">
        <v>689.46</v>
      </c>
      <c r="L198" s="252">
        <v>557.74</v>
      </c>
      <c r="M198" s="252"/>
      <c r="N198" s="252">
        <v>80.760000000000005</v>
      </c>
      <c r="O198" s="252"/>
      <c r="P198" s="252">
        <f t="shared" si="9"/>
        <v>5469.76</v>
      </c>
      <c r="Q198" s="252"/>
      <c r="R198" s="255"/>
      <c r="S198" s="255"/>
      <c r="T198" s="19"/>
      <c r="U198" s="19"/>
      <c r="V198" s="19"/>
      <c r="W198" s="19"/>
      <c r="X198" s="19"/>
    </row>
    <row r="199" spans="1:24" s="254" customFormat="1" x14ac:dyDescent="0.25">
      <c r="A199" s="242" t="s">
        <v>165</v>
      </c>
      <c r="B199" s="12" t="s">
        <v>1751</v>
      </c>
      <c r="C199" s="249" t="s">
        <v>2085</v>
      </c>
      <c r="D199" s="242" t="s">
        <v>1843</v>
      </c>
      <c r="E199" s="242" t="s">
        <v>1630</v>
      </c>
      <c r="F199" s="243">
        <v>44299</v>
      </c>
      <c r="G199" s="242" t="s">
        <v>331</v>
      </c>
      <c r="H199" s="242"/>
      <c r="I199" s="252">
        <v>2446.5100000000002</v>
      </c>
      <c r="J199" s="252">
        <v>1572.34</v>
      </c>
      <c r="K199" s="252">
        <v>1280.78</v>
      </c>
      <c r="L199" s="252">
        <v>1133.32</v>
      </c>
      <c r="M199" s="252"/>
      <c r="N199" s="252">
        <v>98.23</v>
      </c>
      <c r="O199" s="252"/>
      <c r="P199" s="252">
        <f t="shared" si="9"/>
        <v>6531.1799999999994</v>
      </c>
      <c r="Q199" s="252">
        <v>6531.18</v>
      </c>
      <c r="R199" s="183">
        <v>44546</v>
      </c>
      <c r="S199" s="255">
        <v>3202412</v>
      </c>
      <c r="T199" s="19"/>
      <c r="U199" s="19"/>
      <c r="V199" s="19"/>
      <c r="W199" s="19"/>
      <c r="X199" s="19"/>
    </row>
    <row r="200" spans="1:24" s="254" customFormat="1" x14ac:dyDescent="0.25">
      <c r="A200" s="242" t="s">
        <v>166</v>
      </c>
      <c r="B200" s="12" t="s">
        <v>3807</v>
      </c>
      <c r="C200" s="249" t="s">
        <v>2085</v>
      </c>
      <c r="D200" s="242" t="s">
        <v>1844</v>
      </c>
      <c r="E200" s="242" t="s">
        <v>1619</v>
      </c>
      <c r="F200" s="243">
        <v>44301</v>
      </c>
      <c r="G200" s="242" t="s">
        <v>328</v>
      </c>
      <c r="H200" s="242"/>
      <c r="I200" s="252">
        <v>1843.24</v>
      </c>
      <c r="J200" s="252">
        <v>673.38</v>
      </c>
      <c r="K200" s="252">
        <v>1011.04</v>
      </c>
      <c r="L200" s="252">
        <v>556.29</v>
      </c>
      <c r="M200" s="252"/>
      <c r="N200" s="252">
        <v>61.28</v>
      </c>
      <c r="O200" s="252"/>
      <c r="P200" s="252">
        <f t="shared" si="9"/>
        <v>4145.2299999999996</v>
      </c>
      <c r="Q200" s="252">
        <v>4145.2299999999996</v>
      </c>
      <c r="R200" s="183">
        <v>44306</v>
      </c>
      <c r="S200" s="255" t="s">
        <v>167</v>
      </c>
      <c r="T200" s="19"/>
      <c r="U200" s="19"/>
      <c r="V200" s="19"/>
      <c r="W200" s="19"/>
      <c r="X200" s="19"/>
    </row>
    <row r="201" spans="1:24" s="254" customFormat="1" x14ac:dyDescent="0.25">
      <c r="A201" s="242" t="s">
        <v>168</v>
      </c>
      <c r="B201" s="12" t="s">
        <v>1714</v>
      </c>
      <c r="C201" s="249" t="s">
        <v>2085</v>
      </c>
      <c r="D201" s="242" t="s">
        <v>1845</v>
      </c>
      <c r="E201" s="242" t="s">
        <v>1600</v>
      </c>
      <c r="F201" s="243">
        <v>44295</v>
      </c>
      <c r="G201" s="242" t="s">
        <v>331</v>
      </c>
      <c r="H201" s="242"/>
      <c r="I201" s="252">
        <v>3272.68</v>
      </c>
      <c r="J201" s="252">
        <v>869.12</v>
      </c>
      <c r="K201" s="252">
        <v>689.46</v>
      </c>
      <c r="L201" s="252">
        <v>557.74</v>
      </c>
      <c r="M201" s="252"/>
      <c r="N201" s="252">
        <v>80.760000000000005</v>
      </c>
      <c r="O201" s="252"/>
      <c r="P201" s="252">
        <f t="shared" si="9"/>
        <v>5469.76</v>
      </c>
      <c r="Q201" s="252"/>
      <c r="R201" s="255"/>
      <c r="S201" s="255"/>
      <c r="T201" s="19"/>
      <c r="U201" s="19"/>
      <c r="V201" s="19"/>
      <c r="W201" s="19"/>
      <c r="X201" s="19"/>
    </row>
    <row r="202" spans="1:24" s="254" customFormat="1" x14ac:dyDescent="0.25">
      <c r="A202" s="242" t="s">
        <v>169</v>
      </c>
      <c r="B202" s="12" t="s">
        <v>3787</v>
      </c>
      <c r="C202" s="249" t="s">
        <v>2085</v>
      </c>
      <c r="D202" s="242" t="s">
        <v>1846</v>
      </c>
      <c r="E202" s="242" t="s">
        <v>1621</v>
      </c>
      <c r="F202" s="243">
        <v>44302</v>
      </c>
      <c r="G202" s="242" t="s">
        <v>325</v>
      </c>
      <c r="H202" s="242"/>
      <c r="I202" s="252">
        <v>1601.47</v>
      </c>
      <c r="J202" s="252">
        <v>771.78</v>
      </c>
      <c r="K202" s="252">
        <v>628.66999999999996</v>
      </c>
      <c r="L202" s="252">
        <v>2378.9499999999998</v>
      </c>
      <c r="M202" s="252"/>
      <c r="N202" s="252">
        <v>50.45</v>
      </c>
      <c r="O202" s="252"/>
      <c r="P202" s="252">
        <f t="shared" si="9"/>
        <v>5431.32</v>
      </c>
      <c r="Q202" s="252">
        <v>5431.32</v>
      </c>
      <c r="R202" s="183">
        <v>44307</v>
      </c>
      <c r="S202" s="255" t="s">
        <v>170</v>
      </c>
      <c r="T202" s="19"/>
      <c r="U202" s="19"/>
      <c r="V202" s="19"/>
      <c r="W202" s="19"/>
      <c r="X202" s="19"/>
    </row>
    <row r="203" spans="1:24" s="254" customFormat="1" x14ac:dyDescent="0.25">
      <c r="A203" s="242" t="s">
        <v>171</v>
      </c>
      <c r="B203" s="12" t="s">
        <v>3804</v>
      </c>
      <c r="C203" s="249" t="s">
        <v>2085</v>
      </c>
      <c r="D203" s="242" t="s">
        <v>1847</v>
      </c>
      <c r="E203" s="242" t="s">
        <v>1619</v>
      </c>
      <c r="F203" s="243">
        <v>44315</v>
      </c>
      <c r="G203" s="242" t="s">
        <v>328</v>
      </c>
      <c r="H203" s="242"/>
      <c r="I203" s="252">
        <v>1843.24</v>
      </c>
      <c r="J203" s="252">
        <v>673.38</v>
      </c>
      <c r="K203" s="252">
        <v>1011.04</v>
      </c>
      <c r="L203" s="252">
        <v>556.29</v>
      </c>
      <c r="M203" s="252"/>
      <c r="N203" s="252">
        <v>61.28</v>
      </c>
      <c r="O203" s="252"/>
      <c r="P203" s="252">
        <f t="shared" si="9"/>
        <v>4145.2299999999996</v>
      </c>
      <c r="Q203" s="252">
        <v>4145.2299999999996</v>
      </c>
      <c r="R203" s="183">
        <v>44321</v>
      </c>
      <c r="S203" s="255" t="s">
        <v>172</v>
      </c>
      <c r="T203" s="19"/>
      <c r="U203" s="19"/>
      <c r="V203" s="19"/>
      <c r="W203" s="19"/>
      <c r="X203" s="19"/>
    </row>
    <row r="204" spans="1:24" s="254" customFormat="1" x14ac:dyDescent="0.25">
      <c r="A204" s="242" t="s">
        <v>173</v>
      </c>
      <c r="B204" s="12" t="s">
        <v>3822</v>
      </c>
      <c r="C204" s="249" t="s">
        <v>2085</v>
      </c>
      <c r="D204" s="242" t="s">
        <v>1848</v>
      </c>
      <c r="E204" s="242" t="s">
        <v>1610</v>
      </c>
      <c r="F204" s="243">
        <v>44349</v>
      </c>
      <c r="G204" s="242" t="s">
        <v>331</v>
      </c>
      <c r="H204" s="242"/>
      <c r="I204" s="252">
        <v>3286.54</v>
      </c>
      <c r="J204" s="252">
        <v>872.81</v>
      </c>
      <c r="K204" s="252">
        <v>692.38</v>
      </c>
      <c r="L204" s="252">
        <v>560.1</v>
      </c>
      <c r="M204" s="252"/>
      <c r="N204" s="252">
        <v>81.099999999999994</v>
      </c>
      <c r="O204" s="252"/>
      <c r="P204" s="252">
        <f t="shared" si="9"/>
        <v>5492.9300000000012</v>
      </c>
      <c r="Q204" s="252"/>
      <c r="R204" s="255"/>
      <c r="S204" s="255"/>
      <c r="T204" s="19"/>
      <c r="U204" s="19"/>
      <c r="V204" s="19"/>
      <c r="W204" s="19"/>
      <c r="X204" s="19"/>
    </row>
    <row r="205" spans="1:24" s="254" customFormat="1" x14ac:dyDescent="0.25">
      <c r="A205" s="242" t="s">
        <v>174</v>
      </c>
      <c r="B205" s="12" t="s">
        <v>1693</v>
      </c>
      <c r="C205" s="249" t="s">
        <v>2085</v>
      </c>
      <c r="D205" s="242" t="s">
        <v>1849</v>
      </c>
      <c r="E205" s="242" t="s">
        <v>1619</v>
      </c>
      <c r="F205" s="243">
        <v>44335</v>
      </c>
      <c r="G205" s="242" t="s">
        <v>329</v>
      </c>
      <c r="H205" s="242"/>
      <c r="I205" s="252">
        <v>3959.33</v>
      </c>
      <c r="J205" s="252">
        <v>528.04999999999995</v>
      </c>
      <c r="K205" s="252">
        <v>2008.23</v>
      </c>
      <c r="L205" s="252">
        <v>558.65</v>
      </c>
      <c r="M205" s="252"/>
      <c r="N205" s="252">
        <v>105.83</v>
      </c>
      <c r="O205" s="252"/>
      <c r="P205" s="252">
        <f t="shared" si="9"/>
        <v>7160.09</v>
      </c>
      <c r="Q205" s="252">
        <v>7217.37</v>
      </c>
      <c r="R205" s="183">
        <v>44406</v>
      </c>
      <c r="S205" s="255">
        <v>3105715</v>
      </c>
      <c r="T205" s="19"/>
      <c r="U205" s="19"/>
      <c r="V205" s="19"/>
      <c r="W205" s="19"/>
      <c r="X205" s="19"/>
    </row>
    <row r="206" spans="1:24" s="254" customFormat="1" x14ac:dyDescent="0.25">
      <c r="A206" s="242" t="s">
        <v>175</v>
      </c>
      <c r="B206" s="12" t="s">
        <v>3788</v>
      </c>
      <c r="C206" s="249" t="s">
        <v>2085</v>
      </c>
      <c r="D206" s="242" t="s">
        <v>1850</v>
      </c>
      <c r="E206" s="242" t="s">
        <v>1619</v>
      </c>
      <c r="F206" s="243">
        <v>44319</v>
      </c>
      <c r="G206" s="242" t="s">
        <v>328</v>
      </c>
      <c r="H206" s="242"/>
      <c r="I206" s="252">
        <v>1851.05</v>
      </c>
      <c r="J206" s="252">
        <v>676.24</v>
      </c>
      <c r="K206" s="252">
        <v>1015.32</v>
      </c>
      <c r="L206" s="252">
        <v>558.65</v>
      </c>
      <c r="M206" s="252"/>
      <c r="N206" s="252">
        <v>61.54</v>
      </c>
      <c r="O206" s="252"/>
      <c r="P206" s="252">
        <f t="shared" si="9"/>
        <v>4162.8</v>
      </c>
      <c r="Q206" s="252">
        <v>4162.8</v>
      </c>
      <c r="R206" s="183">
        <v>44335</v>
      </c>
      <c r="S206" s="255" t="s">
        <v>176</v>
      </c>
      <c r="T206" s="19"/>
      <c r="U206" s="19"/>
      <c r="V206" s="19"/>
      <c r="W206" s="19"/>
      <c r="X206" s="19"/>
    </row>
    <row r="207" spans="1:24" s="254" customFormat="1" x14ac:dyDescent="0.25">
      <c r="A207" s="242" t="s">
        <v>177</v>
      </c>
      <c r="B207" s="12" t="s">
        <v>1851</v>
      </c>
      <c r="C207" s="249" t="s">
        <v>2085</v>
      </c>
      <c r="D207" s="242" t="s">
        <v>1852</v>
      </c>
      <c r="E207" s="242" t="s">
        <v>1600</v>
      </c>
      <c r="F207" s="243">
        <v>44337</v>
      </c>
      <c r="G207" s="242" t="s">
        <v>331</v>
      </c>
      <c r="H207" s="242"/>
      <c r="I207" s="252">
        <v>3286.54</v>
      </c>
      <c r="J207" s="252">
        <v>872.81</v>
      </c>
      <c r="K207" s="252">
        <v>692.38</v>
      </c>
      <c r="L207" s="252">
        <v>560.1</v>
      </c>
      <c r="M207" s="252"/>
      <c r="N207" s="252">
        <v>81.099999999999994</v>
      </c>
      <c r="O207" s="252"/>
      <c r="P207" s="252">
        <f t="shared" si="9"/>
        <v>5492.9300000000012</v>
      </c>
      <c r="Q207" s="252">
        <v>5492.93</v>
      </c>
      <c r="R207" s="183">
        <v>44379</v>
      </c>
      <c r="S207" s="255" t="s">
        <v>178</v>
      </c>
      <c r="T207" s="19"/>
      <c r="U207" s="19"/>
      <c r="V207" s="19"/>
      <c r="W207" s="19"/>
      <c r="X207" s="19"/>
    </row>
    <row r="208" spans="1:24" s="254" customFormat="1" x14ac:dyDescent="0.25">
      <c r="A208" s="242" t="s">
        <v>179</v>
      </c>
      <c r="B208" s="12" t="s">
        <v>3792</v>
      </c>
      <c r="C208" s="249" t="s">
        <v>2085</v>
      </c>
      <c r="D208" s="242" t="s">
        <v>1853</v>
      </c>
      <c r="E208" s="242" t="s">
        <v>1619</v>
      </c>
      <c r="F208" s="243">
        <v>44337</v>
      </c>
      <c r="G208" s="242" t="s">
        <v>328</v>
      </c>
      <c r="H208" s="242"/>
      <c r="I208" s="252">
        <v>1851.05</v>
      </c>
      <c r="J208" s="252">
        <v>676.24</v>
      </c>
      <c r="K208" s="252">
        <v>1015.32</v>
      </c>
      <c r="L208" s="252">
        <v>558.65</v>
      </c>
      <c r="M208" s="252"/>
      <c r="N208" s="252">
        <v>61.54</v>
      </c>
      <c r="O208" s="252"/>
      <c r="P208" s="252">
        <f t="shared" si="9"/>
        <v>4162.8</v>
      </c>
      <c r="Q208" s="252">
        <v>4162.8</v>
      </c>
      <c r="R208" s="183">
        <v>44341</v>
      </c>
      <c r="S208" s="255" t="s">
        <v>180</v>
      </c>
      <c r="T208" s="19"/>
      <c r="U208" s="19"/>
      <c r="V208" s="19"/>
      <c r="W208" s="19"/>
      <c r="X208" s="19"/>
    </row>
    <row r="209" spans="1:24" s="254" customFormat="1" x14ac:dyDescent="0.25">
      <c r="A209" s="242" t="s">
        <v>181</v>
      </c>
      <c r="B209" s="12" t="s">
        <v>3805</v>
      </c>
      <c r="C209" s="249" t="s">
        <v>2085</v>
      </c>
      <c r="D209" s="242" t="s">
        <v>1854</v>
      </c>
      <c r="E209" s="242" t="s">
        <v>1619</v>
      </c>
      <c r="F209" s="243">
        <v>44342</v>
      </c>
      <c r="G209" s="242" t="s">
        <v>328</v>
      </c>
      <c r="H209" s="242"/>
      <c r="I209" s="252">
        <v>1851.05</v>
      </c>
      <c r="J209" s="252">
        <v>676.24</v>
      </c>
      <c r="K209" s="252">
        <v>1015.32</v>
      </c>
      <c r="L209" s="252">
        <v>558.65</v>
      </c>
      <c r="M209" s="252"/>
      <c r="N209" s="252">
        <v>61.54</v>
      </c>
      <c r="O209" s="252"/>
      <c r="P209" s="252">
        <f t="shared" si="9"/>
        <v>4162.8</v>
      </c>
      <c r="Q209" s="252">
        <v>4162.8</v>
      </c>
      <c r="R209" s="183">
        <v>44350</v>
      </c>
      <c r="S209" s="255" t="s">
        <v>182</v>
      </c>
      <c r="T209" s="19"/>
      <c r="U209" s="19"/>
      <c r="V209" s="19"/>
      <c r="W209" s="19"/>
      <c r="X209" s="19"/>
    </row>
    <row r="210" spans="1:24" s="254" customFormat="1" x14ac:dyDescent="0.25">
      <c r="A210" s="242" t="s">
        <v>183</v>
      </c>
      <c r="B210" s="12" t="s">
        <v>1688</v>
      </c>
      <c r="C210" s="249" t="s">
        <v>2085</v>
      </c>
      <c r="D210" s="242" t="s">
        <v>1855</v>
      </c>
      <c r="E210" s="242" t="s">
        <v>1604</v>
      </c>
      <c r="F210" s="243">
        <v>44376</v>
      </c>
      <c r="G210" s="242" t="s">
        <v>326</v>
      </c>
      <c r="H210" s="242"/>
      <c r="I210" s="252">
        <v>6023.69</v>
      </c>
      <c r="J210" s="252">
        <v>872.81</v>
      </c>
      <c r="K210" s="252">
        <v>692.38</v>
      </c>
      <c r="L210" s="252">
        <v>6493.16</v>
      </c>
      <c r="M210" s="252"/>
      <c r="N210" s="252">
        <v>123.35</v>
      </c>
      <c r="O210" s="252"/>
      <c r="P210" s="252">
        <f t="shared" si="9"/>
        <v>14205.390000000001</v>
      </c>
      <c r="Q210" s="252">
        <v>14205.39</v>
      </c>
      <c r="R210" s="183">
        <v>44385</v>
      </c>
      <c r="S210" s="255" t="s">
        <v>184</v>
      </c>
      <c r="T210" s="19"/>
      <c r="U210" s="19"/>
      <c r="V210" s="19"/>
      <c r="W210" s="19"/>
      <c r="X210" s="19"/>
    </row>
    <row r="211" spans="1:24" s="254" customFormat="1" x14ac:dyDescent="0.25">
      <c r="A211" s="242" t="s">
        <v>185</v>
      </c>
      <c r="B211" s="12" t="s">
        <v>1714</v>
      </c>
      <c r="C211" s="249" t="s">
        <v>2085</v>
      </c>
      <c r="D211" s="242" t="s">
        <v>1856</v>
      </c>
      <c r="E211" s="242" t="s">
        <v>1695</v>
      </c>
      <c r="F211" s="243">
        <v>44384</v>
      </c>
      <c r="G211" s="242" t="s">
        <v>329</v>
      </c>
      <c r="H211" s="242"/>
      <c r="I211" s="252">
        <v>3959.33</v>
      </c>
      <c r="J211" s="252">
        <v>528.04999999999995</v>
      </c>
      <c r="K211" s="252">
        <v>2008.23</v>
      </c>
      <c r="L211" s="252">
        <v>558.65</v>
      </c>
      <c r="M211" s="252"/>
      <c r="N211" s="252">
        <v>105.83</v>
      </c>
      <c r="O211" s="252"/>
      <c r="P211" s="252">
        <f t="shared" si="9"/>
        <v>7160.09</v>
      </c>
      <c r="Q211" s="252">
        <v>7160.09</v>
      </c>
      <c r="R211" s="183">
        <v>44392</v>
      </c>
      <c r="S211" s="255" t="s">
        <v>186</v>
      </c>
      <c r="T211" s="19"/>
      <c r="U211" s="19"/>
      <c r="V211" s="19"/>
      <c r="W211" s="19"/>
      <c r="X211" s="19"/>
    </row>
    <row r="212" spans="1:24" s="254" customFormat="1" x14ac:dyDescent="0.25">
      <c r="A212" s="594" t="s">
        <v>4544</v>
      </c>
      <c r="B212" s="594" t="s">
        <v>4545</v>
      </c>
      <c r="C212" s="596" t="s">
        <v>2085</v>
      </c>
      <c r="D212" s="594" t="s">
        <v>4546</v>
      </c>
      <c r="E212" s="594" t="s">
        <v>3466</v>
      </c>
      <c r="F212" s="598">
        <v>44530</v>
      </c>
      <c r="G212" s="594" t="s">
        <v>330</v>
      </c>
      <c r="H212" s="242"/>
      <c r="I212" s="252">
        <v>74645.649999999994</v>
      </c>
      <c r="J212" s="252">
        <v>47973.68</v>
      </c>
      <c r="K212" s="252">
        <v>39078.129999999997</v>
      </c>
      <c r="L212" s="252">
        <v>34578.81</v>
      </c>
      <c r="M212" s="252"/>
      <c r="N212" s="252">
        <v>2940.82</v>
      </c>
      <c r="O212" s="252"/>
      <c r="P212" s="252">
        <f t="shared" si="9"/>
        <v>199217.09</v>
      </c>
      <c r="Q212" s="252">
        <v>219531.99</v>
      </c>
      <c r="R212" s="183">
        <v>45191</v>
      </c>
      <c r="S212" s="255">
        <v>66379</v>
      </c>
      <c r="T212" s="19"/>
      <c r="U212" s="19"/>
      <c r="V212" s="19"/>
      <c r="W212" s="19"/>
      <c r="X212" s="19"/>
    </row>
    <row r="213" spans="1:24" s="254" customFormat="1" x14ac:dyDescent="0.25">
      <c r="A213" s="621"/>
      <c r="B213" s="621"/>
      <c r="C213" s="632"/>
      <c r="D213" s="621"/>
      <c r="E213" s="621"/>
      <c r="F213" s="622"/>
      <c r="G213" s="621"/>
      <c r="H213" s="242"/>
      <c r="I213" s="252">
        <v>47275.58</v>
      </c>
      <c r="J213" s="252">
        <v>30383.33</v>
      </c>
      <c r="K213" s="252">
        <v>24749.48</v>
      </c>
      <c r="L213" s="252">
        <v>24899.919999999998</v>
      </c>
      <c r="M213" s="252"/>
      <c r="N213" s="252">
        <v>1862.52</v>
      </c>
      <c r="O213" s="252"/>
      <c r="P213" s="252">
        <f t="shared" si="9"/>
        <v>129170.83</v>
      </c>
      <c r="Q213" s="252">
        <v>144527.15</v>
      </c>
      <c r="R213" s="183">
        <v>45406</v>
      </c>
      <c r="S213" s="255">
        <v>3750104</v>
      </c>
      <c r="T213" s="19"/>
      <c r="U213" s="19"/>
      <c r="V213" s="19"/>
      <c r="W213" s="19"/>
      <c r="X213" s="19"/>
    </row>
    <row r="214" spans="1:24" s="254" customFormat="1" x14ac:dyDescent="0.25">
      <c r="A214" s="595"/>
      <c r="B214" s="595"/>
      <c r="C214" s="597"/>
      <c r="D214" s="595"/>
      <c r="E214" s="595"/>
      <c r="F214" s="599"/>
      <c r="G214" s="595"/>
      <c r="H214" s="242"/>
      <c r="I214" s="252">
        <v>102015.73</v>
      </c>
      <c r="J214" s="252">
        <v>65564.03</v>
      </c>
      <c r="K214" s="252">
        <v>65564.03</v>
      </c>
      <c r="L214" s="252">
        <v>47257.71</v>
      </c>
      <c r="M214" s="252"/>
      <c r="N214" s="252">
        <v>4019.12</v>
      </c>
      <c r="O214" s="252"/>
      <c r="P214" s="252">
        <f t="shared" si="9"/>
        <v>284420.62</v>
      </c>
      <c r="Q214" s="252">
        <v>313013.32</v>
      </c>
      <c r="R214" s="183">
        <v>45758</v>
      </c>
      <c r="S214" s="255">
        <v>4002222</v>
      </c>
      <c r="T214" s="19"/>
      <c r="U214" s="19"/>
      <c r="V214" s="19"/>
      <c r="W214" s="19"/>
      <c r="X214" s="19"/>
    </row>
    <row r="215" spans="1:24" s="254" customFormat="1" x14ac:dyDescent="0.25">
      <c r="A215" s="242" t="s">
        <v>187</v>
      </c>
      <c r="B215" s="12" t="s">
        <v>1714</v>
      </c>
      <c r="C215" s="249" t="s">
        <v>2085</v>
      </c>
      <c r="D215" s="242" t="s">
        <v>1857</v>
      </c>
      <c r="E215" s="242" t="s">
        <v>1600</v>
      </c>
      <c r="F215" s="243">
        <v>44370</v>
      </c>
      <c r="G215" s="242" t="s">
        <v>331</v>
      </c>
      <c r="H215" s="242"/>
      <c r="I215" s="252">
        <v>3286.54</v>
      </c>
      <c r="J215" s="252">
        <v>872.81</v>
      </c>
      <c r="K215" s="252">
        <v>692.38</v>
      </c>
      <c r="L215" s="252">
        <v>560.1</v>
      </c>
      <c r="M215" s="252"/>
      <c r="N215" s="252">
        <v>81.099999999999994</v>
      </c>
      <c r="O215" s="252"/>
      <c r="P215" s="252">
        <f t="shared" si="9"/>
        <v>5492.9300000000012</v>
      </c>
      <c r="Q215" s="252"/>
      <c r="R215" s="255"/>
      <c r="S215" s="255"/>
      <c r="T215" s="19"/>
      <c r="U215" s="19"/>
      <c r="V215" s="19"/>
      <c r="W215" s="19"/>
      <c r="X215" s="19"/>
    </row>
    <row r="216" spans="1:24" s="254" customFormat="1" x14ac:dyDescent="0.25">
      <c r="A216" s="242" t="s">
        <v>188</v>
      </c>
      <c r="B216" s="12" t="s">
        <v>3806</v>
      </c>
      <c r="C216" s="249" t="s">
        <v>2085</v>
      </c>
      <c r="D216" s="242" t="s">
        <v>1858</v>
      </c>
      <c r="E216" s="242" t="s">
        <v>1619</v>
      </c>
      <c r="F216" s="243">
        <v>44358</v>
      </c>
      <c r="G216" s="242" t="s">
        <v>328</v>
      </c>
      <c r="H216" s="242"/>
      <c r="I216" s="252">
        <v>1851.05</v>
      </c>
      <c r="J216" s="252">
        <v>676.24</v>
      </c>
      <c r="K216" s="252">
        <v>1015.32</v>
      </c>
      <c r="L216" s="252">
        <v>558.65</v>
      </c>
      <c r="M216" s="252"/>
      <c r="N216" s="252">
        <v>61.54</v>
      </c>
      <c r="O216" s="252"/>
      <c r="P216" s="252">
        <f t="shared" si="9"/>
        <v>4162.8</v>
      </c>
      <c r="Q216" s="252">
        <v>4162.8</v>
      </c>
      <c r="R216" s="183">
        <v>44363</v>
      </c>
      <c r="S216" s="255" t="s">
        <v>189</v>
      </c>
      <c r="T216" s="19"/>
      <c r="U216" s="19"/>
      <c r="V216" s="19"/>
      <c r="W216" s="19"/>
      <c r="X216" s="19"/>
    </row>
    <row r="217" spans="1:24" s="254" customFormat="1" x14ac:dyDescent="0.25">
      <c r="A217" s="242" t="s">
        <v>190</v>
      </c>
      <c r="B217" s="12" t="s">
        <v>1688</v>
      </c>
      <c r="C217" s="249" t="s">
        <v>2085</v>
      </c>
      <c r="D217" s="242" t="s">
        <v>1859</v>
      </c>
      <c r="E217" s="242" t="s">
        <v>1604</v>
      </c>
      <c r="F217" s="243">
        <v>44376</v>
      </c>
      <c r="G217" s="242" t="s">
        <v>326</v>
      </c>
      <c r="H217" s="242"/>
      <c r="I217" s="252">
        <v>6023.69</v>
      </c>
      <c r="J217" s="252">
        <v>872.81</v>
      </c>
      <c r="K217" s="252">
        <v>692.38</v>
      </c>
      <c r="L217" s="252">
        <v>6493.16</v>
      </c>
      <c r="M217" s="252"/>
      <c r="N217" s="252">
        <v>123.35</v>
      </c>
      <c r="O217" s="252"/>
      <c r="P217" s="252">
        <f t="shared" si="9"/>
        <v>14205.390000000001</v>
      </c>
      <c r="Q217" s="252"/>
      <c r="R217" s="183"/>
      <c r="S217" s="255"/>
      <c r="T217" s="19"/>
      <c r="U217" s="19"/>
      <c r="V217" s="19"/>
      <c r="W217" s="19"/>
      <c r="X217" s="19"/>
    </row>
    <row r="218" spans="1:24" s="254" customFormat="1" x14ac:dyDescent="0.25">
      <c r="A218" s="242" t="s">
        <v>3536</v>
      </c>
      <c r="B218" s="12" t="s">
        <v>3537</v>
      </c>
      <c r="C218" s="249" t="s">
        <v>2085</v>
      </c>
      <c r="D218" s="242" t="s">
        <v>3538</v>
      </c>
      <c r="E218" s="242" t="s">
        <v>1632</v>
      </c>
      <c r="F218" s="243">
        <v>44468</v>
      </c>
      <c r="G218" s="242" t="s">
        <v>330</v>
      </c>
      <c r="H218" s="242"/>
      <c r="I218" s="252">
        <v>2541.4299999999998</v>
      </c>
      <c r="J218" s="252">
        <v>1633.34</v>
      </c>
      <c r="K218" s="252">
        <v>1330.47</v>
      </c>
      <c r="L218" s="252">
        <v>1177.29</v>
      </c>
      <c r="M218" s="252"/>
      <c r="N218" s="252">
        <v>100.12</v>
      </c>
      <c r="O218" s="252"/>
      <c r="P218" s="252">
        <f t="shared" si="9"/>
        <v>6782.65</v>
      </c>
      <c r="Q218" s="252">
        <v>6782.65</v>
      </c>
      <c r="R218" s="183">
        <v>44811</v>
      </c>
      <c r="S218" s="255">
        <v>3366036</v>
      </c>
      <c r="T218" s="19"/>
      <c r="U218" s="19"/>
      <c r="V218" s="19"/>
      <c r="W218" s="19"/>
      <c r="X218" s="19"/>
    </row>
    <row r="219" spans="1:24" s="254" customFormat="1" x14ac:dyDescent="0.25">
      <c r="A219" s="242" t="s">
        <v>657</v>
      </c>
      <c r="B219" s="12" t="s">
        <v>3851</v>
      </c>
      <c r="C219" s="249" t="s">
        <v>2085</v>
      </c>
      <c r="D219" s="242" t="s">
        <v>1860</v>
      </c>
      <c r="E219" s="242" t="s">
        <v>1763</v>
      </c>
      <c r="F219" s="243">
        <v>44405</v>
      </c>
      <c r="G219" s="242" t="s">
        <v>331</v>
      </c>
      <c r="H219" s="242"/>
      <c r="I219" s="252">
        <v>3286.54</v>
      </c>
      <c r="J219" s="252">
        <v>872.81</v>
      </c>
      <c r="K219" s="252">
        <v>692.38</v>
      </c>
      <c r="L219" s="252">
        <v>560.1</v>
      </c>
      <c r="M219" s="252"/>
      <c r="N219" s="252">
        <v>81.099999999999994</v>
      </c>
      <c r="O219" s="252"/>
      <c r="P219" s="252">
        <f t="shared" si="9"/>
        <v>5492.9300000000012</v>
      </c>
      <c r="Q219" s="252"/>
      <c r="R219" s="183"/>
      <c r="S219" s="255"/>
      <c r="T219" s="19"/>
      <c r="U219" s="19"/>
      <c r="V219" s="19"/>
      <c r="W219" s="19"/>
      <c r="X219" s="19"/>
    </row>
    <row r="220" spans="1:24" s="254" customFormat="1" x14ac:dyDescent="0.25">
      <c r="A220" s="242" t="s">
        <v>191</v>
      </c>
      <c r="B220" s="12" t="s">
        <v>1711</v>
      </c>
      <c r="C220" s="249" t="s">
        <v>2085</v>
      </c>
      <c r="D220" s="242" t="s">
        <v>1861</v>
      </c>
      <c r="E220" s="242" t="s">
        <v>1631</v>
      </c>
      <c r="F220" s="243">
        <v>44386</v>
      </c>
      <c r="G220" s="242" t="s">
        <v>329</v>
      </c>
      <c r="H220" s="242"/>
      <c r="I220" s="252">
        <v>3959.33</v>
      </c>
      <c r="J220" s="252">
        <v>528.04999999999995</v>
      </c>
      <c r="K220" s="252">
        <v>2008.23</v>
      </c>
      <c r="L220" s="252">
        <v>558.65</v>
      </c>
      <c r="M220" s="252"/>
      <c r="N220" s="252">
        <v>105.83</v>
      </c>
      <c r="O220" s="252"/>
      <c r="P220" s="252">
        <f t="shared" si="9"/>
        <v>7160.09</v>
      </c>
      <c r="Q220" s="252">
        <v>7160.09</v>
      </c>
      <c r="R220" s="183">
        <v>44390</v>
      </c>
      <c r="S220" s="255" t="s">
        <v>192</v>
      </c>
      <c r="T220" s="19"/>
      <c r="U220" s="19"/>
      <c r="V220" s="19"/>
      <c r="W220" s="19"/>
      <c r="X220" s="19"/>
    </row>
    <row r="221" spans="1:24" s="254" customFormat="1" x14ac:dyDescent="0.25">
      <c r="A221" s="242" t="s">
        <v>4541</v>
      </c>
      <c r="B221" s="12" t="s">
        <v>4542</v>
      </c>
      <c r="C221" s="249" t="s">
        <v>2085</v>
      </c>
      <c r="D221" s="242" t="s">
        <v>4543</v>
      </c>
      <c r="E221" s="242" t="s">
        <v>1614</v>
      </c>
      <c r="F221" s="243">
        <v>44407</v>
      </c>
      <c r="G221" s="242" t="s">
        <v>325</v>
      </c>
      <c r="H221" s="242"/>
      <c r="I221" s="252">
        <v>2430.23</v>
      </c>
      <c r="J221" s="252">
        <v>1561.87</v>
      </c>
      <c r="K221" s="252">
        <v>1272.26</v>
      </c>
      <c r="L221" s="252">
        <v>1125.78</v>
      </c>
      <c r="M221" s="252"/>
      <c r="N221" s="252">
        <v>95.74</v>
      </c>
      <c r="O221" s="252"/>
      <c r="P221" s="252">
        <f t="shared" si="9"/>
        <v>6485.8799999999992</v>
      </c>
      <c r="Q221" s="252"/>
      <c r="R221" s="183"/>
      <c r="S221" s="255"/>
      <c r="T221" s="19"/>
      <c r="U221" s="19"/>
      <c r="V221" s="19"/>
      <c r="W221" s="19"/>
      <c r="X221" s="19"/>
    </row>
    <row r="222" spans="1:24" s="254" customFormat="1" x14ac:dyDescent="0.25">
      <c r="A222" s="242" t="s">
        <v>3250</v>
      </c>
      <c r="B222" s="12" t="s">
        <v>3853</v>
      </c>
      <c r="C222" s="249" t="s">
        <v>2085</v>
      </c>
      <c r="D222" s="242" t="s">
        <v>3251</v>
      </c>
      <c r="E222" s="242" t="s">
        <v>1604</v>
      </c>
      <c r="F222" s="243">
        <v>44474</v>
      </c>
      <c r="G222" s="242" t="s">
        <v>331</v>
      </c>
      <c r="H222" s="242"/>
      <c r="I222" s="252">
        <v>6623.01</v>
      </c>
      <c r="J222" s="252">
        <v>1758.87</v>
      </c>
      <c r="K222" s="252">
        <v>1395.27</v>
      </c>
      <c r="L222" s="252">
        <v>1128.71</v>
      </c>
      <c r="M222" s="252"/>
      <c r="N222" s="252">
        <v>163.43</v>
      </c>
      <c r="O222" s="252"/>
      <c r="P222" s="252">
        <f t="shared" si="9"/>
        <v>11069.29</v>
      </c>
      <c r="Q222" s="252">
        <v>11280.52</v>
      </c>
      <c r="R222" s="183">
        <v>44603</v>
      </c>
      <c r="S222" s="255">
        <v>3229421</v>
      </c>
      <c r="T222" s="19"/>
      <c r="U222" s="19"/>
      <c r="V222" s="19"/>
      <c r="W222" s="19"/>
      <c r="X222" s="19"/>
    </row>
    <row r="223" spans="1:24" s="254" customFormat="1" x14ac:dyDescent="0.25">
      <c r="A223" s="242" t="s">
        <v>658</v>
      </c>
      <c r="B223" s="12" t="s">
        <v>3852</v>
      </c>
      <c r="C223" s="249" t="s">
        <v>2085</v>
      </c>
      <c r="D223" s="242" t="s">
        <v>3085</v>
      </c>
      <c r="E223" s="242" t="s">
        <v>1619</v>
      </c>
      <c r="F223" s="243">
        <v>44410</v>
      </c>
      <c r="G223" s="242" t="s">
        <v>328</v>
      </c>
      <c r="H223" s="242"/>
      <c r="I223" s="252">
        <v>1865.11</v>
      </c>
      <c r="J223" s="252">
        <v>681.37</v>
      </c>
      <c r="K223" s="252">
        <v>1023.03</v>
      </c>
      <c r="L223" s="252">
        <v>562.89</v>
      </c>
      <c r="M223" s="252"/>
      <c r="N223" s="252">
        <v>62.01</v>
      </c>
      <c r="O223" s="252"/>
      <c r="P223" s="252">
        <v>4194.41</v>
      </c>
      <c r="Q223" s="252">
        <v>4194.41</v>
      </c>
      <c r="R223" s="183">
        <v>44417</v>
      </c>
      <c r="S223" s="255">
        <v>3112830</v>
      </c>
      <c r="T223" s="19"/>
      <c r="U223" s="19"/>
      <c r="V223" s="19"/>
      <c r="W223" s="19"/>
      <c r="X223" s="19"/>
    </row>
    <row r="224" spans="1:24" s="254" customFormat="1" x14ac:dyDescent="0.25">
      <c r="A224" s="242" t="s">
        <v>4538</v>
      </c>
      <c r="B224" s="237" t="s">
        <v>4539</v>
      </c>
      <c r="C224" s="268" t="s">
        <v>2085</v>
      </c>
      <c r="D224" s="269" t="s">
        <v>4540</v>
      </c>
      <c r="E224" s="235" t="s">
        <v>1632</v>
      </c>
      <c r="F224" s="232">
        <v>44756</v>
      </c>
      <c r="G224" s="242" t="s">
        <v>330</v>
      </c>
      <c r="H224" s="242"/>
      <c r="I224" s="252">
        <v>1357.75</v>
      </c>
      <c r="J224" s="252">
        <v>872.61</v>
      </c>
      <c r="K224" s="252">
        <v>710.8</v>
      </c>
      <c r="L224" s="252">
        <v>628.96</v>
      </c>
      <c r="M224" s="252"/>
      <c r="N224" s="252">
        <v>53.49</v>
      </c>
      <c r="O224" s="252"/>
      <c r="P224" s="252">
        <v>3623.61</v>
      </c>
      <c r="Q224" s="252"/>
      <c r="R224" s="183"/>
      <c r="S224" s="255"/>
      <c r="T224" s="19"/>
      <c r="U224" s="19"/>
      <c r="V224" s="19"/>
      <c r="W224" s="19"/>
      <c r="X224" s="19"/>
    </row>
    <row r="225" spans="1:24" s="254" customFormat="1" x14ac:dyDescent="0.25">
      <c r="A225" s="242" t="s">
        <v>3461</v>
      </c>
      <c r="B225" s="12" t="s">
        <v>3462</v>
      </c>
      <c r="C225" s="249" t="s">
        <v>2085</v>
      </c>
      <c r="D225" s="242" t="s">
        <v>3463</v>
      </c>
      <c r="E225" s="242" t="s">
        <v>1603</v>
      </c>
      <c r="F225" s="243">
        <v>44671</v>
      </c>
      <c r="G225" s="242" t="s">
        <v>331</v>
      </c>
      <c r="H225" s="242"/>
      <c r="I225" s="252">
        <v>7023.56</v>
      </c>
      <c r="J225" s="252">
        <v>1865.25</v>
      </c>
      <c r="K225" s="252">
        <v>1479.66</v>
      </c>
      <c r="L225" s="252">
        <v>1196.97</v>
      </c>
      <c r="M225" s="252"/>
      <c r="N225" s="252">
        <v>173.31</v>
      </c>
      <c r="O225" s="252"/>
      <c r="P225" s="252">
        <v>11738.78</v>
      </c>
      <c r="Q225" s="252">
        <v>11926.56</v>
      </c>
      <c r="R225" s="183">
        <v>44784</v>
      </c>
      <c r="S225" s="255">
        <v>3341613</v>
      </c>
      <c r="T225" s="19"/>
      <c r="U225" s="19"/>
      <c r="V225" s="19"/>
      <c r="W225" s="19"/>
      <c r="X225" s="19"/>
    </row>
    <row r="226" spans="1:24" s="254" customFormat="1" x14ac:dyDescent="0.25">
      <c r="A226" s="242" t="s">
        <v>3150</v>
      </c>
      <c r="B226" s="12" t="s">
        <v>3854</v>
      </c>
      <c r="C226" s="249" t="s">
        <v>2085</v>
      </c>
      <c r="D226" s="242" t="s">
        <v>3159</v>
      </c>
      <c r="E226" s="242" t="s">
        <v>1604</v>
      </c>
      <c r="F226" s="243">
        <v>44447</v>
      </c>
      <c r="G226" s="242" t="s">
        <v>331</v>
      </c>
      <c r="H226" s="242"/>
      <c r="I226" s="252">
        <v>6623.01</v>
      </c>
      <c r="J226" s="252">
        <v>1758.87</v>
      </c>
      <c r="K226" s="252">
        <v>1395.27</v>
      </c>
      <c r="L226" s="252">
        <v>1128.71</v>
      </c>
      <c r="M226" s="252"/>
      <c r="N226" s="252">
        <v>163.43</v>
      </c>
      <c r="O226" s="252"/>
      <c r="P226" s="252">
        <v>11069.29</v>
      </c>
      <c r="Q226" s="252">
        <v>11069.29</v>
      </c>
      <c r="R226" s="183">
        <v>44484</v>
      </c>
      <c r="S226" s="255">
        <v>3157807</v>
      </c>
      <c r="T226" s="19"/>
      <c r="U226" s="19"/>
      <c r="V226" s="19"/>
      <c r="W226" s="19"/>
      <c r="X226" s="19"/>
    </row>
    <row r="227" spans="1:24" s="254" customFormat="1" x14ac:dyDescent="0.25">
      <c r="A227" s="594" t="s">
        <v>3151</v>
      </c>
      <c r="B227" s="667" t="s">
        <v>3881</v>
      </c>
      <c r="C227" s="596" t="s">
        <v>2085</v>
      </c>
      <c r="D227" s="594" t="s">
        <v>3160</v>
      </c>
      <c r="E227" s="594" t="s">
        <v>1614</v>
      </c>
      <c r="F227" s="598">
        <v>44456</v>
      </c>
      <c r="G227" s="594" t="s">
        <v>330</v>
      </c>
      <c r="H227" s="242">
        <v>1</v>
      </c>
      <c r="I227" s="252">
        <v>2430.23</v>
      </c>
      <c r="J227" s="252">
        <v>1561.87</v>
      </c>
      <c r="K227" s="252">
        <v>1272.26</v>
      </c>
      <c r="L227" s="252">
        <v>1125.78</v>
      </c>
      <c r="M227" s="252"/>
      <c r="N227" s="252">
        <v>95.74</v>
      </c>
      <c r="O227" s="252"/>
      <c r="P227" s="252">
        <v>6485.88</v>
      </c>
      <c r="Q227" s="252">
        <v>6485.88</v>
      </c>
      <c r="R227" s="183">
        <v>44491</v>
      </c>
      <c r="S227" s="255">
        <v>3160824</v>
      </c>
      <c r="T227" s="19"/>
      <c r="U227" s="19"/>
      <c r="V227" s="19"/>
      <c r="W227" s="19"/>
      <c r="X227" s="19"/>
    </row>
    <row r="228" spans="1:24" s="254" customFormat="1" x14ac:dyDescent="0.25">
      <c r="A228" s="595"/>
      <c r="B228" s="668"/>
      <c r="C228" s="597"/>
      <c r="D228" s="595"/>
      <c r="E228" s="595"/>
      <c r="F228" s="599"/>
      <c r="G228" s="595"/>
      <c r="H228" s="242">
        <v>2</v>
      </c>
      <c r="I228" s="252">
        <v>2430.23</v>
      </c>
      <c r="J228" s="252">
        <v>1561.87</v>
      </c>
      <c r="K228" s="252">
        <v>1272.26</v>
      </c>
      <c r="L228" s="252">
        <v>1125.78</v>
      </c>
      <c r="M228" s="252"/>
      <c r="N228" s="252">
        <v>95.74</v>
      </c>
      <c r="O228" s="252"/>
      <c r="P228" s="252">
        <v>6485.88</v>
      </c>
      <c r="Q228" s="252">
        <v>6485.88</v>
      </c>
      <c r="R228" s="183">
        <v>44491</v>
      </c>
      <c r="S228" s="255">
        <v>3160824</v>
      </c>
      <c r="T228" s="19"/>
      <c r="U228" s="19"/>
      <c r="V228" s="19"/>
      <c r="W228" s="19"/>
      <c r="X228" s="19"/>
    </row>
    <row r="229" spans="1:24" s="254" customFormat="1" x14ac:dyDescent="0.25">
      <c r="A229" s="242" t="s">
        <v>3223</v>
      </c>
      <c r="B229" s="12" t="s">
        <v>3224</v>
      </c>
      <c r="C229" s="249" t="s">
        <v>2085</v>
      </c>
      <c r="D229" s="242" t="s">
        <v>3225</v>
      </c>
      <c r="E229" s="242" t="s">
        <v>1612</v>
      </c>
      <c r="F229" s="243">
        <v>44516</v>
      </c>
      <c r="G229" s="242" t="s">
        <v>325</v>
      </c>
      <c r="H229" s="242"/>
      <c r="I229" s="252">
        <v>3318.23</v>
      </c>
      <c r="J229" s="252">
        <v>1599.12</v>
      </c>
      <c r="K229" s="252">
        <v>1302.5999999999999</v>
      </c>
      <c r="L229" s="252">
        <v>4929.16</v>
      </c>
      <c r="M229" s="252"/>
      <c r="N229" s="252">
        <v>104.54</v>
      </c>
      <c r="O229" s="252"/>
      <c r="P229" s="252">
        <v>11253.65</v>
      </c>
      <c r="Q229" s="252">
        <v>11253.65</v>
      </c>
      <c r="R229" s="183">
        <v>44585</v>
      </c>
      <c r="S229" s="255">
        <v>3217147</v>
      </c>
      <c r="T229" s="19"/>
      <c r="U229" s="19"/>
      <c r="V229" s="19"/>
      <c r="W229" s="19"/>
      <c r="X229" s="19"/>
    </row>
    <row r="230" spans="1:24" s="254" customFormat="1" x14ac:dyDescent="0.25">
      <c r="A230" s="242" t="s">
        <v>4535</v>
      </c>
      <c r="B230" s="12" t="s">
        <v>4536</v>
      </c>
      <c r="C230" s="249" t="s">
        <v>2085</v>
      </c>
      <c r="D230" s="242" t="s">
        <v>4537</v>
      </c>
      <c r="E230" s="242" t="s">
        <v>1600</v>
      </c>
      <c r="F230" s="243">
        <v>44496</v>
      </c>
      <c r="G230" s="242" t="s">
        <v>331</v>
      </c>
      <c r="H230" s="242"/>
      <c r="I230" s="252">
        <v>6623.01</v>
      </c>
      <c r="J230" s="252">
        <v>1758.87</v>
      </c>
      <c r="K230" s="252">
        <v>1395.27</v>
      </c>
      <c r="L230" s="252">
        <v>1128.71</v>
      </c>
      <c r="M230" s="252"/>
      <c r="N230" s="252">
        <v>163.43</v>
      </c>
      <c r="O230" s="252"/>
      <c r="P230" s="252">
        <v>11069.29</v>
      </c>
      <c r="Q230" s="252"/>
      <c r="R230" s="183"/>
      <c r="S230" s="255"/>
      <c r="T230" s="19"/>
      <c r="U230" s="19"/>
      <c r="V230" s="19"/>
      <c r="W230" s="19"/>
      <c r="X230" s="19"/>
    </row>
    <row r="231" spans="1:24" s="320" customFormat="1" x14ac:dyDescent="0.25">
      <c r="A231" s="317" t="s">
        <v>4532</v>
      </c>
      <c r="B231" s="521" t="s">
        <v>4533</v>
      </c>
      <c r="C231" s="522" t="s">
        <v>2085</v>
      </c>
      <c r="D231" s="317" t="s">
        <v>4534</v>
      </c>
      <c r="E231" s="317" t="s">
        <v>1600</v>
      </c>
      <c r="F231" s="376">
        <v>44498</v>
      </c>
      <c r="G231" s="317" t="s">
        <v>331</v>
      </c>
      <c r="H231" s="317"/>
      <c r="I231" s="318">
        <v>13246.02</v>
      </c>
      <c r="J231" s="318">
        <v>3517.74</v>
      </c>
      <c r="K231" s="318">
        <v>2790.54</v>
      </c>
      <c r="L231" s="318">
        <v>2257.41</v>
      </c>
      <c r="M231" s="318"/>
      <c r="N231" s="318">
        <v>326.85000000000002</v>
      </c>
      <c r="O231" s="318"/>
      <c r="P231" s="318">
        <v>22138.560000000001</v>
      </c>
      <c r="Q231" s="318">
        <v>25816.19</v>
      </c>
      <c r="R231" s="373">
        <v>45929</v>
      </c>
      <c r="S231" s="374">
        <v>4130070</v>
      </c>
      <c r="T231" s="319"/>
      <c r="U231" s="319"/>
      <c r="V231" s="319"/>
      <c r="W231" s="319"/>
      <c r="X231" s="319"/>
    </row>
    <row r="232" spans="1:24" s="254" customFormat="1" x14ac:dyDescent="0.25">
      <c r="A232" s="242" t="s">
        <v>3140</v>
      </c>
      <c r="B232" s="12" t="s">
        <v>1718</v>
      </c>
      <c r="C232" s="249" t="s">
        <v>2085</v>
      </c>
      <c r="D232" s="242" t="s">
        <v>2878</v>
      </c>
      <c r="E232" s="242" t="s">
        <v>1600</v>
      </c>
      <c r="F232" s="243">
        <v>44461</v>
      </c>
      <c r="G232" s="242" t="s">
        <v>331</v>
      </c>
      <c r="H232" s="242"/>
      <c r="I232" s="252">
        <v>3311.5</v>
      </c>
      <c r="J232" s="252">
        <v>879.44</v>
      </c>
      <c r="K232" s="252">
        <v>697.64</v>
      </c>
      <c r="L232" s="252">
        <v>564.35</v>
      </c>
      <c r="M232" s="252"/>
      <c r="N232" s="252">
        <v>81.709999999999994</v>
      </c>
      <c r="O232" s="252"/>
      <c r="P232" s="252">
        <v>5534.64</v>
      </c>
      <c r="Q232" s="252">
        <v>5534.64</v>
      </c>
      <c r="R232" s="183">
        <v>44483</v>
      </c>
      <c r="S232" s="255">
        <v>3156521</v>
      </c>
      <c r="T232" s="19"/>
      <c r="U232" s="19"/>
      <c r="V232" s="19"/>
      <c r="W232" s="19"/>
      <c r="X232" s="19"/>
    </row>
    <row r="233" spans="1:24" s="254" customFormat="1" x14ac:dyDescent="0.25">
      <c r="A233" s="594" t="s">
        <v>3343</v>
      </c>
      <c r="B233" s="613" t="s">
        <v>3888</v>
      </c>
      <c r="C233" s="596" t="s">
        <v>2085</v>
      </c>
      <c r="D233" s="594" t="s">
        <v>1683</v>
      </c>
      <c r="E233" s="594" t="s">
        <v>1633</v>
      </c>
      <c r="F233" s="598">
        <v>44523</v>
      </c>
      <c r="G233" s="594" t="s">
        <v>331</v>
      </c>
      <c r="H233" s="242">
        <v>1</v>
      </c>
      <c r="I233" s="252">
        <v>6898.08</v>
      </c>
      <c r="J233" s="252">
        <v>1831.92</v>
      </c>
      <c r="K233" s="252">
        <v>1453.22</v>
      </c>
      <c r="L233" s="252">
        <v>1175.5899999999999</v>
      </c>
      <c r="M233" s="252"/>
      <c r="N233" s="252">
        <v>170.22</v>
      </c>
      <c r="O233" s="252"/>
      <c r="P233" s="252">
        <f>SUM(I233:N233)</f>
        <v>11529.029999999999</v>
      </c>
      <c r="Q233" s="252">
        <v>11529.03</v>
      </c>
      <c r="R233" s="183">
        <v>44698</v>
      </c>
      <c r="S233" s="255">
        <v>3286271</v>
      </c>
      <c r="T233" s="19"/>
      <c r="U233" s="19"/>
      <c r="V233" s="19"/>
      <c r="W233" s="19"/>
      <c r="X233" s="19"/>
    </row>
    <row r="234" spans="1:24" s="254" customFormat="1" x14ac:dyDescent="0.25">
      <c r="A234" s="595"/>
      <c r="B234" s="614"/>
      <c r="C234" s="597"/>
      <c r="D234" s="595"/>
      <c r="E234" s="595"/>
      <c r="F234" s="599"/>
      <c r="G234" s="595"/>
      <c r="H234" s="242" t="s">
        <v>1570</v>
      </c>
      <c r="I234" s="252">
        <v>6898.08</v>
      </c>
      <c r="J234" s="252">
        <v>1831.92</v>
      </c>
      <c r="K234" s="252">
        <v>1453.22</v>
      </c>
      <c r="L234" s="252">
        <v>1175.5899999999999</v>
      </c>
      <c r="M234" s="252"/>
      <c r="N234" s="252">
        <v>170.22</v>
      </c>
      <c r="O234" s="252"/>
      <c r="P234" s="252">
        <f>SUM(I234:N234)</f>
        <v>11529.029999999999</v>
      </c>
      <c r="Q234" s="252"/>
      <c r="R234" s="183"/>
      <c r="S234" s="255"/>
      <c r="T234" s="19"/>
      <c r="U234" s="19"/>
      <c r="V234" s="19"/>
      <c r="W234" s="19"/>
      <c r="X234" s="19"/>
    </row>
    <row r="235" spans="1:24" s="254" customFormat="1" x14ac:dyDescent="0.25">
      <c r="A235" s="242" t="s">
        <v>3123</v>
      </c>
      <c r="B235" s="12" t="s">
        <v>1711</v>
      </c>
      <c r="C235" s="249" t="s">
        <v>2085</v>
      </c>
      <c r="D235" s="242" t="s">
        <v>3126</v>
      </c>
      <c r="E235" s="242" t="s">
        <v>1631</v>
      </c>
      <c r="F235" s="243">
        <v>44427</v>
      </c>
      <c r="G235" s="242" t="s">
        <v>329</v>
      </c>
      <c r="H235" s="242"/>
      <c r="I235" s="252">
        <v>3989.4</v>
      </c>
      <c r="J235" s="252">
        <v>532.05999999999995</v>
      </c>
      <c r="K235" s="252">
        <v>2023.48</v>
      </c>
      <c r="L235" s="252">
        <v>562.89</v>
      </c>
      <c r="M235" s="252"/>
      <c r="N235" s="252">
        <v>106.64</v>
      </c>
      <c r="O235" s="252"/>
      <c r="P235" s="252">
        <f>SUM(I235:N235)</f>
        <v>7214.4700000000012</v>
      </c>
      <c r="Q235" s="252">
        <v>7214.47</v>
      </c>
      <c r="R235" s="183">
        <v>44454</v>
      </c>
      <c r="S235" s="255">
        <v>3142862</v>
      </c>
      <c r="T235" s="19"/>
      <c r="U235" s="19"/>
      <c r="V235" s="19"/>
      <c r="W235" s="19"/>
      <c r="X235" s="19"/>
    </row>
    <row r="236" spans="1:24" s="254" customFormat="1" x14ac:dyDescent="0.25">
      <c r="A236" s="242" t="s">
        <v>3286</v>
      </c>
      <c r="B236" s="12" t="s">
        <v>3855</v>
      </c>
      <c r="C236" s="249" t="s">
        <v>2085</v>
      </c>
      <c r="D236" s="242" t="s">
        <v>3287</v>
      </c>
      <c r="E236" s="242" t="s">
        <v>1604</v>
      </c>
      <c r="F236" s="243">
        <v>44480</v>
      </c>
      <c r="G236" s="242" t="s">
        <v>331</v>
      </c>
      <c r="H236" s="242"/>
      <c r="I236" s="252">
        <v>6745.04</v>
      </c>
      <c r="J236" s="252">
        <v>1791.28</v>
      </c>
      <c r="K236" s="252">
        <v>1420.98</v>
      </c>
      <c r="L236" s="252">
        <v>1149.51</v>
      </c>
      <c r="M236" s="252"/>
      <c r="N236" s="252">
        <v>166.44</v>
      </c>
      <c r="O236" s="252"/>
      <c r="P236" s="252">
        <v>11273.25</v>
      </c>
      <c r="Q236" s="252">
        <v>11273.25</v>
      </c>
      <c r="R236" s="183">
        <v>44637</v>
      </c>
      <c r="S236" s="255">
        <v>3255133</v>
      </c>
      <c r="T236" s="19"/>
      <c r="U236" s="19"/>
      <c r="V236" s="19"/>
      <c r="W236" s="19"/>
      <c r="X236" s="19"/>
    </row>
    <row r="237" spans="1:24" s="254" customFormat="1" x14ac:dyDescent="0.25">
      <c r="A237" s="242" t="s">
        <v>3152</v>
      </c>
      <c r="B237" s="12" t="s">
        <v>3853</v>
      </c>
      <c r="C237" s="249" t="s">
        <v>2085</v>
      </c>
      <c r="D237" s="242" t="s">
        <v>3166</v>
      </c>
      <c r="E237" s="242" t="s">
        <v>1614</v>
      </c>
      <c r="F237" s="243">
        <v>44462</v>
      </c>
      <c r="G237" s="242" t="s">
        <v>331</v>
      </c>
      <c r="H237" s="242"/>
      <c r="I237" s="252">
        <v>6623.01</v>
      </c>
      <c r="J237" s="252">
        <v>1758.87</v>
      </c>
      <c r="K237" s="252">
        <v>1395.27</v>
      </c>
      <c r="L237" s="252">
        <v>1128.71</v>
      </c>
      <c r="M237" s="252"/>
      <c r="N237" s="252">
        <v>163.43</v>
      </c>
      <c r="O237" s="252"/>
      <c r="P237" s="252">
        <v>11069.29</v>
      </c>
      <c r="Q237" s="252">
        <v>11069.29</v>
      </c>
      <c r="R237" s="183">
        <v>44491</v>
      </c>
      <c r="S237" s="255">
        <v>3160811</v>
      </c>
      <c r="T237" s="19"/>
      <c r="U237" s="19"/>
      <c r="V237" s="19"/>
      <c r="W237" s="19"/>
      <c r="X237" s="19"/>
    </row>
    <row r="238" spans="1:24" s="254" customFormat="1" x14ac:dyDescent="0.25">
      <c r="A238" s="594" t="s">
        <v>4530</v>
      </c>
      <c r="B238" s="613" t="s">
        <v>4531</v>
      </c>
      <c r="C238" s="596" t="s">
        <v>2085</v>
      </c>
      <c r="D238" s="594" t="s">
        <v>2268</v>
      </c>
      <c r="E238" s="594" t="s">
        <v>1614</v>
      </c>
      <c r="F238" s="598">
        <v>44992</v>
      </c>
      <c r="G238" s="594" t="s">
        <v>330</v>
      </c>
      <c r="H238" s="242">
        <v>1</v>
      </c>
      <c r="I238" s="252">
        <v>7731.61</v>
      </c>
      <c r="J238" s="252">
        <v>4968.99</v>
      </c>
      <c r="K238" s="252">
        <v>4047.62</v>
      </c>
      <c r="L238" s="252">
        <v>3581.59</v>
      </c>
      <c r="M238" s="252"/>
      <c r="N238" s="252">
        <v>304.60000000000002</v>
      </c>
      <c r="O238" s="252"/>
      <c r="P238" s="252">
        <v>20634.41</v>
      </c>
      <c r="Q238" s="252"/>
      <c r="R238" s="183"/>
      <c r="S238" s="255"/>
      <c r="T238" s="19"/>
      <c r="U238" s="19"/>
      <c r="V238" s="19"/>
      <c r="W238" s="19"/>
      <c r="X238" s="19"/>
    </row>
    <row r="239" spans="1:24" s="254" customFormat="1" x14ac:dyDescent="0.25">
      <c r="A239" s="595"/>
      <c r="B239" s="614"/>
      <c r="C239" s="597"/>
      <c r="D239" s="595"/>
      <c r="E239" s="595"/>
      <c r="F239" s="599"/>
      <c r="G239" s="595"/>
      <c r="H239" s="242">
        <v>2</v>
      </c>
      <c r="I239" s="252">
        <v>7731.61</v>
      </c>
      <c r="J239" s="252">
        <v>4968.99</v>
      </c>
      <c r="K239" s="252">
        <v>4047.62</v>
      </c>
      <c r="L239" s="252">
        <v>3581.59</v>
      </c>
      <c r="M239" s="252"/>
      <c r="N239" s="252">
        <v>304.60000000000002</v>
      </c>
      <c r="O239" s="252"/>
      <c r="P239" s="252">
        <v>20634.41</v>
      </c>
      <c r="Q239" s="252"/>
      <c r="R239" s="183"/>
      <c r="S239" s="255"/>
      <c r="T239" s="19"/>
      <c r="U239" s="19"/>
      <c r="V239" s="19"/>
      <c r="W239" s="19"/>
      <c r="X239" s="19"/>
    </row>
    <row r="240" spans="1:24" s="254" customFormat="1" x14ac:dyDescent="0.25">
      <c r="A240" s="242" t="s">
        <v>3226</v>
      </c>
      <c r="B240" s="12" t="s">
        <v>3853</v>
      </c>
      <c r="C240" s="249" t="s">
        <v>2085</v>
      </c>
      <c r="D240" s="242" t="s">
        <v>3228</v>
      </c>
      <c r="E240" s="242" t="s">
        <v>3227</v>
      </c>
      <c r="F240" s="243">
        <v>44491</v>
      </c>
      <c r="G240" s="242" t="s">
        <v>331</v>
      </c>
      <c r="H240" s="242"/>
      <c r="I240" s="252">
        <v>6623.01</v>
      </c>
      <c r="J240" s="252">
        <v>1758.87</v>
      </c>
      <c r="K240" s="252">
        <v>1395.27</v>
      </c>
      <c r="L240" s="252">
        <v>1128.71</v>
      </c>
      <c r="M240" s="252"/>
      <c r="N240" s="252">
        <v>163.43</v>
      </c>
      <c r="O240" s="252"/>
      <c r="P240" s="252">
        <v>11069.29</v>
      </c>
      <c r="Q240" s="252">
        <v>11146.77</v>
      </c>
      <c r="R240" s="183">
        <v>44581</v>
      </c>
      <c r="S240" s="255">
        <v>3214978</v>
      </c>
      <c r="T240" s="19"/>
      <c r="U240" s="19"/>
      <c r="V240" s="19"/>
      <c r="W240" s="19"/>
      <c r="X240" s="19"/>
    </row>
    <row r="241" spans="1:25" s="254" customFormat="1" x14ac:dyDescent="0.25">
      <c r="A241" s="242" t="s">
        <v>3440</v>
      </c>
      <c r="B241" s="12" t="s">
        <v>3441</v>
      </c>
      <c r="C241" s="249" t="s">
        <v>2021</v>
      </c>
      <c r="D241" s="242" t="s">
        <v>3442</v>
      </c>
      <c r="E241" s="242" t="s">
        <v>1600</v>
      </c>
      <c r="F241" s="243">
        <v>44711</v>
      </c>
      <c r="G241" s="242" t="s">
        <v>3504</v>
      </c>
      <c r="H241" s="242"/>
      <c r="I241" s="252">
        <v>7427.13</v>
      </c>
      <c r="J241" s="252">
        <v>1789.25</v>
      </c>
      <c r="K241" s="252">
        <v>1419.37</v>
      </c>
      <c r="L241" s="252">
        <v>4908.97</v>
      </c>
      <c r="M241" s="252"/>
      <c r="N241" s="252">
        <v>168.54</v>
      </c>
      <c r="O241" s="252"/>
      <c r="P241" s="252">
        <v>15713.26</v>
      </c>
      <c r="Q241" s="252">
        <v>15713.26</v>
      </c>
      <c r="R241" s="183">
        <v>44767</v>
      </c>
      <c r="S241" s="255">
        <v>3330468</v>
      </c>
      <c r="T241" s="19"/>
      <c r="U241" s="19"/>
      <c r="V241" s="19"/>
      <c r="W241" s="19"/>
      <c r="X241" s="19"/>
    </row>
    <row r="242" spans="1:25" s="254" customFormat="1" x14ac:dyDescent="0.25">
      <c r="A242" s="242" t="s">
        <v>3153</v>
      </c>
      <c r="B242" s="12" t="s">
        <v>3853</v>
      </c>
      <c r="C242" s="249" t="s">
        <v>2085</v>
      </c>
      <c r="D242" s="242" t="s">
        <v>3168</v>
      </c>
      <c r="E242" s="242" t="s">
        <v>1604</v>
      </c>
      <c r="F242" s="243">
        <v>44454</v>
      </c>
      <c r="G242" s="242" t="s">
        <v>331</v>
      </c>
      <c r="H242" s="242"/>
      <c r="I242" s="252">
        <v>6623.01</v>
      </c>
      <c r="J242" s="252">
        <v>1758.87</v>
      </c>
      <c r="K242" s="252">
        <v>1395.27</v>
      </c>
      <c r="L242" s="252">
        <v>1128.71</v>
      </c>
      <c r="M242" s="252"/>
      <c r="N242" s="252">
        <v>163.43</v>
      </c>
      <c r="O242" s="252"/>
      <c r="P242" s="252">
        <v>11069.29</v>
      </c>
      <c r="Q242" s="252">
        <v>11069.29</v>
      </c>
      <c r="R242" s="183">
        <v>44491</v>
      </c>
      <c r="S242" s="255">
        <v>3160813</v>
      </c>
      <c r="T242" s="19"/>
      <c r="U242" s="19"/>
      <c r="V242" s="19"/>
      <c r="W242" s="19"/>
      <c r="X242" s="19"/>
    </row>
    <row r="243" spans="1:25" s="254" customFormat="1" x14ac:dyDescent="0.25">
      <c r="A243" s="242" t="s">
        <v>3040</v>
      </c>
      <c r="B243" s="12" t="s">
        <v>3041</v>
      </c>
      <c r="C243" s="249" t="s">
        <v>2085</v>
      </c>
      <c r="D243" s="242" t="s">
        <v>3042</v>
      </c>
      <c r="E243" s="242" t="s">
        <v>1629</v>
      </c>
      <c r="F243" s="243">
        <v>44421</v>
      </c>
      <c r="G243" s="242" t="s">
        <v>330</v>
      </c>
      <c r="H243" s="242"/>
      <c r="I243" s="252">
        <v>1215.1099999999999</v>
      </c>
      <c r="J243" s="252">
        <v>780.94</v>
      </c>
      <c r="K243" s="252">
        <v>636.13</v>
      </c>
      <c r="L243" s="252">
        <v>562.89</v>
      </c>
      <c r="M243" s="252"/>
      <c r="N243" s="252">
        <v>47.87</v>
      </c>
      <c r="O243" s="252"/>
      <c r="P243" s="252">
        <v>3242.94</v>
      </c>
      <c r="Q243" s="252">
        <v>3242.94</v>
      </c>
      <c r="R243" s="183">
        <v>44447</v>
      </c>
      <c r="S243" s="255">
        <v>3139752</v>
      </c>
      <c r="T243" s="19"/>
      <c r="U243" s="19"/>
      <c r="V243" s="19"/>
      <c r="W243" s="19"/>
      <c r="X243" s="19"/>
    </row>
    <row r="244" spans="1:25" s="254" customFormat="1" x14ac:dyDescent="0.25">
      <c r="A244" s="242" t="s">
        <v>3344</v>
      </c>
      <c r="B244" s="12" t="s">
        <v>3867</v>
      </c>
      <c r="C244" s="249" t="s">
        <v>2085</v>
      </c>
      <c r="D244" s="242" t="s">
        <v>3345</v>
      </c>
      <c r="E244" s="242" t="s">
        <v>1610</v>
      </c>
      <c r="F244" s="243">
        <v>44578</v>
      </c>
      <c r="G244" s="242" t="s">
        <v>331</v>
      </c>
      <c r="H244" s="242"/>
      <c r="I244" s="252">
        <v>6780.97</v>
      </c>
      <c r="J244" s="252">
        <v>1800.82</v>
      </c>
      <c r="K244" s="252">
        <v>1428.55</v>
      </c>
      <c r="L244" s="252">
        <v>1155.6300000000001</v>
      </c>
      <c r="M244" s="252"/>
      <c r="N244" s="252">
        <v>167.33</v>
      </c>
      <c r="O244" s="252"/>
      <c r="P244" s="252">
        <v>11333.3</v>
      </c>
      <c r="Q244" s="252">
        <v>11664.28</v>
      </c>
      <c r="R244" s="183">
        <v>44693</v>
      </c>
      <c r="S244" s="255">
        <v>3282617</v>
      </c>
      <c r="T244" s="19"/>
      <c r="U244" s="19"/>
      <c r="V244" s="19"/>
      <c r="W244" s="19"/>
      <c r="X244" s="19"/>
    </row>
    <row r="245" spans="1:25" s="19" customFormat="1" x14ac:dyDescent="0.25">
      <c r="A245" s="242" t="s">
        <v>3171</v>
      </c>
      <c r="B245" s="12" t="s">
        <v>3854</v>
      </c>
      <c r="C245" s="249" t="s">
        <v>2085</v>
      </c>
      <c r="D245" s="242" t="s">
        <v>3172</v>
      </c>
      <c r="E245" s="242" t="s">
        <v>1604</v>
      </c>
      <c r="F245" s="243">
        <v>44447</v>
      </c>
      <c r="G245" s="242" t="s">
        <v>331</v>
      </c>
      <c r="H245" s="242"/>
      <c r="I245" s="252">
        <v>6623.01</v>
      </c>
      <c r="J245" s="252">
        <v>1758.87</v>
      </c>
      <c r="K245" s="252">
        <v>1395.27</v>
      </c>
      <c r="L245" s="252">
        <v>1128.71</v>
      </c>
      <c r="M245" s="252"/>
      <c r="N245" s="252">
        <v>163.43</v>
      </c>
      <c r="O245" s="252"/>
      <c r="P245" s="252">
        <v>11069.29</v>
      </c>
      <c r="Q245" s="252">
        <v>11146.77</v>
      </c>
      <c r="R245" s="183">
        <v>44505</v>
      </c>
      <c r="S245" s="255">
        <v>3169603</v>
      </c>
      <c r="Y245" s="270"/>
    </row>
    <row r="246" spans="1:25" s="19" customFormat="1" x14ac:dyDescent="0.25">
      <c r="A246" s="242" t="s">
        <v>4528</v>
      </c>
      <c r="B246" s="12" t="s">
        <v>3537</v>
      </c>
      <c r="C246" s="249" t="s">
        <v>2085</v>
      </c>
      <c r="D246" s="242" t="s">
        <v>4529</v>
      </c>
      <c r="E246" s="242" t="s">
        <v>1628</v>
      </c>
      <c r="F246" s="243">
        <v>44538</v>
      </c>
      <c r="G246" s="242" t="s">
        <v>330</v>
      </c>
      <c r="H246" s="242"/>
      <c r="I246" s="252">
        <v>2488.19</v>
      </c>
      <c r="J246" s="252">
        <v>1599.12</v>
      </c>
      <c r="K246" s="252">
        <v>1302.5999999999999</v>
      </c>
      <c r="L246" s="252">
        <v>1152.6300000000001</v>
      </c>
      <c r="M246" s="252"/>
      <c r="N246" s="252">
        <v>98.03</v>
      </c>
      <c r="O246" s="252"/>
      <c r="P246" s="252">
        <v>6640.57</v>
      </c>
      <c r="Q246" s="252">
        <v>7634.47</v>
      </c>
      <c r="R246" s="183">
        <v>45615</v>
      </c>
      <c r="S246" s="255">
        <v>3898999</v>
      </c>
      <c r="Y246" s="270"/>
    </row>
    <row r="247" spans="1:25" s="19" customFormat="1" x14ac:dyDescent="0.25">
      <c r="A247" s="242" t="s">
        <v>3173</v>
      </c>
      <c r="B247" s="12" t="s">
        <v>3182</v>
      </c>
      <c r="C247" s="249" t="s">
        <v>2085</v>
      </c>
      <c r="D247" s="242" t="s">
        <v>3174</v>
      </c>
      <c r="E247" s="242" t="s">
        <v>1629</v>
      </c>
      <c r="F247" s="243">
        <v>44462</v>
      </c>
      <c r="G247" s="242" t="s">
        <v>3048</v>
      </c>
      <c r="H247" s="242"/>
      <c r="I247" s="252">
        <v>1215.1099999999999</v>
      </c>
      <c r="J247" s="252">
        <v>780.94</v>
      </c>
      <c r="K247" s="252">
        <v>636.13</v>
      </c>
      <c r="L247" s="252">
        <v>562.89</v>
      </c>
      <c r="M247" s="252"/>
      <c r="N247" s="252">
        <v>47.87</v>
      </c>
      <c r="O247" s="252"/>
      <c r="P247" s="252">
        <v>3242.94</v>
      </c>
      <c r="Q247" s="252">
        <v>3265.65</v>
      </c>
      <c r="R247" s="183">
        <v>44512</v>
      </c>
      <c r="S247" s="255">
        <v>3173927</v>
      </c>
      <c r="Y247" s="270"/>
    </row>
    <row r="248" spans="1:25" s="254" customFormat="1" x14ac:dyDescent="0.25">
      <c r="A248" s="242" t="s">
        <v>3124</v>
      </c>
      <c r="B248" s="12" t="s">
        <v>1711</v>
      </c>
      <c r="C248" s="249" t="s">
        <v>2085</v>
      </c>
      <c r="D248" s="242" t="s">
        <v>3125</v>
      </c>
      <c r="E248" s="242" t="s">
        <v>1631</v>
      </c>
      <c r="F248" s="243">
        <v>44434</v>
      </c>
      <c r="G248" s="242" t="s">
        <v>329</v>
      </c>
      <c r="H248" s="242"/>
      <c r="I248" s="252">
        <v>3989.4</v>
      </c>
      <c r="J248" s="252">
        <v>532.05999999999995</v>
      </c>
      <c r="K248" s="252">
        <v>2023.48</v>
      </c>
      <c r="L248" s="252">
        <v>562.89</v>
      </c>
      <c r="M248" s="252"/>
      <c r="N248" s="252">
        <v>106.64</v>
      </c>
      <c r="O248" s="252"/>
      <c r="P248" s="252">
        <f>+SUM(I248:N248)</f>
        <v>7214.4700000000012</v>
      </c>
      <c r="Q248" s="252">
        <v>7214.47</v>
      </c>
      <c r="R248" s="183">
        <v>44454</v>
      </c>
      <c r="S248" s="255">
        <v>3142861</v>
      </c>
      <c r="T248" s="19"/>
      <c r="U248" s="19"/>
      <c r="V248" s="19"/>
      <c r="W248" s="19"/>
      <c r="X248" s="19"/>
    </row>
    <row r="249" spans="1:25" s="254" customFormat="1" x14ac:dyDescent="0.25">
      <c r="A249" s="242" t="s">
        <v>3368</v>
      </c>
      <c r="B249" s="12" t="s">
        <v>1714</v>
      </c>
      <c r="C249" s="249" t="s">
        <v>2085</v>
      </c>
      <c r="D249" s="242" t="s">
        <v>2537</v>
      </c>
      <c r="E249" s="242" t="s">
        <v>1600</v>
      </c>
      <c r="F249" s="243">
        <v>44453</v>
      </c>
      <c r="G249" s="242" t="s">
        <v>331</v>
      </c>
      <c r="H249" s="242"/>
      <c r="I249" s="252">
        <v>3311.5</v>
      </c>
      <c r="J249" s="252">
        <v>879.44</v>
      </c>
      <c r="K249" s="252">
        <v>697.64</v>
      </c>
      <c r="L249" s="252">
        <v>564.35</v>
      </c>
      <c r="M249" s="252"/>
      <c r="N249" s="252">
        <v>81.709999999999994</v>
      </c>
      <c r="O249" s="252"/>
      <c r="P249" s="252">
        <v>7214.47</v>
      </c>
      <c r="Q249" s="252">
        <v>5736.17</v>
      </c>
      <c r="R249" s="183">
        <v>44715</v>
      </c>
      <c r="S249" s="255">
        <v>3304527</v>
      </c>
      <c r="T249" s="19"/>
      <c r="U249" s="19"/>
      <c r="V249" s="19"/>
      <c r="W249" s="19"/>
      <c r="X249" s="19"/>
    </row>
    <row r="250" spans="1:25" s="19" customFormat="1" x14ac:dyDescent="0.25">
      <c r="A250" s="242" t="s">
        <v>3229</v>
      </c>
      <c r="B250" s="12" t="s">
        <v>3853</v>
      </c>
      <c r="C250" s="249" t="s">
        <v>2085</v>
      </c>
      <c r="D250" s="242" t="s">
        <v>3230</v>
      </c>
      <c r="E250" s="242" t="s">
        <v>1604</v>
      </c>
      <c r="F250" s="243">
        <v>44491</v>
      </c>
      <c r="G250" s="242" t="s">
        <v>331</v>
      </c>
      <c r="H250" s="242"/>
      <c r="I250" s="252">
        <v>6623.01</v>
      </c>
      <c r="J250" s="252">
        <v>1758.87</v>
      </c>
      <c r="K250" s="252">
        <v>1395.27</v>
      </c>
      <c r="L250" s="252">
        <v>1128.71</v>
      </c>
      <c r="M250" s="252"/>
      <c r="N250" s="252">
        <v>169.43</v>
      </c>
      <c r="O250" s="252"/>
      <c r="P250" s="252">
        <v>11069.29</v>
      </c>
      <c r="Q250" s="252">
        <v>11146.77</v>
      </c>
      <c r="R250" s="183">
        <v>44585</v>
      </c>
      <c r="S250" s="255">
        <v>3217170</v>
      </c>
      <c r="Y250" s="270"/>
    </row>
    <row r="251" spans="1:25" s="271" customFormat="1" x14ac:dyDescent="0.25">
      <c r="A251" s="242" t="s">
        <v>3539</v>
      </c>
      <c r="B251" s="12" t="s">
        <v>3868</v>
      </c>
      <c r="C251" s="249" t="s">
        <v>2085</v>
      </c>
      <c r="D251" s="242" t="s">
        <v>3540</v>
      </c>
      <c r="E251" s="242" t="s">
        <v>1614</v>
      </c>
      <c r="F251" s="243">
        <v>44529</v>
      </c>
      <c r="G251" s="242" t="s">
        <v>330</v>
      </c>
      <c r="H251" s="242"/>
      <c r="I251" s="252">
        <v>2488.19</v>
      </c>
      <c r="J251" s="252">
        <v>1599.12</v>
      </c>
      <c r="K251" s="252">
        <v>1302.5999999999999</v>
      </c>
      <c r="L251" s="252">
        <v>1152.6300000000001</v>
      </c>
      <c r="M251" s="252"/>
      <c r="N251" s="252">
        <v>98.03</v>
      </c>
      <c r="O251" s="252"/>
      <c r="P251" s="252">
        <f>SUM(I251:N251)</f>
        <v>6640.57</v>
      </c>
      <c r="Q251" s="252">
        <v>6943.85</v>
      </c>
      <c r="R251" s="183">
        <v>44813</v>
      </c>
      <c r="S251" s="255">
        <v>3367230</v>
      </c>
      <c r="T251" s="19"/>
      <c r="U251" s="19"/>
      <c r="V251" s="19"/>
      <c r="W251" s="19"/>
      <c r="X251" s="19"/>
    </row>
    <row r="252" spans="1:25" s="254" customFormat="1" x14ac:dyDescent="0.25">
      <c r="A252" s="242" t="s">
        <v>3175</v>
      </c>
      <c r="B252" s="12" t="s">
        <v>3183</v>
      </c>
      <c r="C252" s="249" t="s">
        <v>2085</v>
      </c>
      <c r="D252" s="242" t="s">
        <v>3176</v>
      </c>
      <c r="E252" s="242" t="s">
        <v>1616</v>
      </c>
      <c r="F252" s="243">
        <v>44482</v>
      </c>
      <c r="G252" s="242" t="s">
        <v>328</v>
      </c>
      <c r="H252" s="242"/>
      <c r="I252" s="252">
        <v>1865.11</v>
      </c>
      <c r="J252" s="252">
        <v>681.37</v>
      </c>
      <c r="K252" s="252">
        <v>1023.03</v>
      </c>
      <c r="L252" s="252">
        <v>562.89</v>
      </c>
      <c r="M252" s="252"/>
      <c r="N252" s="252">
        <v>62.01</v>
      </c>
      <c r="O252" s="252"/>
      <c r="P252" s="252">
        <v>4194.41</v>
      </c>
      <c r="Q252" s="252">
        <v>4223.7700000000004</v>
      </c>
      <c r="R252" s="183">
        <v>44501</v>
      </c>
      <c r="S252" s="255">
        <v>3166352</v>
      </c>
      <c r="T252" s="19"/>
      <c r="U252" s="19"/>
      <c r="V252" s="19"/>
      <c r="W252" s="19"/>
      <c r="X252" s="19"/>
    </row>
    <row r="253" spans="1:25" s="254" customFormat="1" x14ac:dyDescent="0.25">
      <c r="A253" s="242" t="s">
        <v>3177</v>
      </c>
      <c r="B253" s="12" t="s">
        <v>3184</v>
      </c>
      <c r="C253" s="249" t="s">
        <v>2085</v>
      </c>
      <c r="D253" s="242" t="s">
        <v>3185</v>
      </c>
      <c r="E253" s="242" t="s">
        <v>1631</v>
      </c>
      <c r="F253" s="243">
        <v>44483</v>
      </c>
      <c r="G253" s="242" t="s">
        <v>329</v>
      </c>
      <c r="H253" s="242"/>
      <c r="I253" s="252">
        <v>3989.4</v>
      </c>
      <c r="J253" s="252">
        <v>532.05999999999995</v>
      </c>
      <c r="K253" s="252">
        <v>2023.48</v>
      </c>
      <c r="L253" s="252">
        <v>562.89</v>
      </c>
      <c r="M253" s="252"/>
      <c r="N253" s="252">
        <v>106.64</v>
      </c>
      <c r="O253" s="252"/>
      <c r="P253" s="252">
        <v>7214.47</v>
      </c>
      <c r="Q253" s="252">
        <v>7264.97</v>
      </c>
      <c r="R253" s="183">
        <v>44503</v>
      </c>
      <c r="S253" s="255">
        <v>3167718</v>
      </c>
      <c r="T253" s="19"/>
      <c r="U253" s="19"/>
      <c r="V253" s="19"/>
      <c r="W253" s="19"/>
      <c r="X253" s="19"/>
    </row>
    <row r="254" spans="1:25" s="254" customFormat="1" x14ac:dyDescent="0.25">
      <c r="A254" s="242" t="s">
        <v>3127</v>
      </c>
      <c r="B254" s="12" t="s">
        <v>3821</v>
      </c>
      <c r="C254" s="249" t="s">
        <v>2085</v>
      </c>
      <c r="D254" s="242" t="s">
        <v>3128</v>
      </c>
      <c r="E254" s="242" t="s">
        <v>1631</v>
      </c>
      <c r="F254" s="243">
        <v>44466</v>
      </c>
      <c r="G254" s="242" t="s">
        <v>329</v>
      </c>
      <c r="H254" s="242"/>
      <c r="I254" s="252">
        <v>3989.4</v>
      </c>
      <c r="J254" s="252">
        <v>532.05999999999995</v>
      </c>
      <c r="K254" s="252">
        <v>2023.48</v>
      </c>
      <c r="L254" s="252">
        <v>562.89</v>
      </c>
      <c r="M254" s="252"/>
      <c r="N254" s="252">
        <v>106.64</v>
      </c>
      <c r="O254" s="252"/>
      <c r="P254" s="252">
        <f>+SUM(I254:N254)</f>
        <v>7214.4700000000012</v>
      </c>
      <c r="Q254" s="252">
        <v>7214.47</v>
      </c>
      <c r="R254" s="183">
        <v>44468</v>
      </c>
      <c r="S254" s="255">
        <v>3149947</v>
      </c>
      <c r="T254" s="19"/>
      <c r="U254" s="19"/>
      <c r="V254" s="19"/>
      <c r="W254" s="19"/>
      <c r="X254" s="19"/>
    </row>
    <row r="255" spans="1:25" s="254" customFormat="1" x14ac:dyDescent="0.25">
      <c r="A255" s="242" t="s">
        <v>3756</v>
      </c>
      <c r="B255" s="12" t="s">
        <v>3856</v>
      </c>
      <c r="C255" s="249" t="s">
        <v>2021</v>
      </c>
      <c r="D255" s="242" t="s">
        <v>3891</v>
      </c>
      <c r="E255" s="242" t="s">
        <v>1612</v>
      </c>
      <c r="F255" s="243">
        <v>44605</v>
      </c>
      <c r="G255" s="242" t="s">
        <v>3338</v>
      </c>
      <c r="H255" s="242"/>
      <c r="I255" s="252">
        <v>3436.94</v>
      </c>
      <c r="J255" s="252">
        <v>1656.33</v>
      </c>
      <c r="K255" s="252">
        <v>1349.21</v>
      </c>
      <c r="L255" s="252">
        <v>5105.51</v>
      </c>
      <c r="M255" s="252"/>
      <c r="N255" s="252">
        <v>108.28</v>
      </c>
      <c r="O255" s="252"/>
      <c r="P255" s="252">
        <v>11333.3</v>
      </c>
      <c r="Q255" s="252">
        <v>12542.87</v>
      </c>
      <c r="R255" s="183">
        <v>44977</v>
      </c>
      <c r="S255" s="255">
        <v>3464233</v>
      </c>
      <c r="T255" s="19"/>
      <c r="U255" s="19"/>
      <c r="V255" s="19"/>
      <c r="W255" s="19"/>
      <c r="X255" s="19"/>
    </row>
    <row r="256" spans="1:25" s="254" customFormat="1" x14ac:dyDescent="0.25">
      <c r="A256" s="242" t="s">
        <v>3190</v>
      </c>
      <c r="B256" s="12" t="s">
        <v>3857</v>
      </c>
      <c r="C256" s="249" t="s">
        <v>2085</v>
      </c>
      <c r="D256" s="242" t="s">
        <v>3191</v>
      </c>
      <c r="E256" s="242" t="s">
        <v>1600</v>
      </c>
      <c r="F256" s="243">
        <v>44519</v>
      </c>
      <c r="G256" s="242" t="s">
        <v>331</v>
      </c>
      <c r="H256" s="242"/>
      <c r="I256" s="252">
        <v>6780.97</v>
      </c>
      <c r="J256" s="252">
        <v>1800.82</v>
      </c>
      <c r="K256" s="252">
        <v>1428.55</v>
      </c>
      <c r="L256" s="252">
        <v>1155.6300000000001</v>
      </c>
      <c r="M256" s="252"/>
      <c r="N256" s="252">
        <v>167.33</v>
      </c>
      <c r="O256" s="252"/>
      <c r="P256" s="252">
        <v>11333.3</v>
      </c>
      <c r="Q256" s="252">
        <v>11333.3</v>
      </c>
      <c r="R256" s="183">
        <v>44526</v>
      </c>
      <c r="S256" s="255">
        <v>3183968</v>
      </c>
      <c r="T256" s="19"/>
      <c r="U256" s="19"/>
      <c r="V256" s="19"/>
      <c r="W256" s="19"/>
      <c r="X256" s="19"/>
    </row>
    <row r="257" spans="1:24" s="254" customFormat="1" x14ac:dyDescent="0.25">
      <c r="A257" s="242" t="s">
        <v>3154</v>
      </c>
      <c r="B257" s="12" t="s">
        <v>3820</v>
      </c>
      <c r="C257" s="249" t="s">
        <v>2085</v>
      </c>
      <c r="D257" s="242" t="s">
        <v>3167</v>
      </c>
      <c r="E257" s="242" t="s">
        <v>1600</v>
      </c>
      <c r="F257" s="243">
        <v>44463</v>
      </c>
      <c r="G257" s="242" t="s">
        <v>331</v>
      </c>
      <c r="H257" s="242"/>
      <c r="I257" s="252">
        <v>3311.5</v>
      </c>
      <c r="J257" s="252">
        <v>879.44</v>
      </c>
      <c r="K257" s="252">
        <v>697.64</v>
      </c>
      <c r="L257" s="252">
        <v>564.35</v>
      </c>
      <c r="M257" s="252"/>
      <c r="N257" s="252">
        <v>81.709999999999994</v>
      </c>
      <c r="O257" s="252"/>
      <c r="P257" s="252">
        <v>5534.64</v>
      </c>
      <c r="Q257" s="252">
        <v>5534.64</v>
      </c>
      <c r="R257" s="183">
        <v>44496</v>
      </c>
      <c r="S257" s="255">
        <v>3162457</v>
      </c>
      <c r="T257" s="19"/>
      <c r="U257" s="19"/>
      <c r="V257" s="19"/>
      <c r="W257" s="19"/>
      <c r="X257" s="19"/>
    </row>
    <row r="258" spans="1:24" s="254" customFormat="1" x14ac:dyDescent="0.25">
      <c r="A258" s="242" t="s">
        <v>3141</v>
      </c>
      <c r="B258" s="12" t="s">
        <v>2974</v>
      </c>
      <c r="C258" s="249" t="s">
        <v>2085</v>
      </c>
      <c r="D258" s="242" t="s">
        <v>3142</v>
      </c>
      <c r="E258" s="242" t="s">
        <v>1619</v>
      </c>
      <c r="F258" s="243">
        <v>44463</v>
      </c>
      <c r="G258" s="242" t="s">
        <v>3143</v>
      </c>
      <c r="H258" s="242"/>
      <c r="I258" s="252">
        <v>1865.11</v>
      </c>
      <c r="J258" s="252">
        <v>681.37</v>
      </c>
      <c r="K258" s="252">
        <v>1023.03</v>
      </c>
      <c r="L258" s="252">
        <v>562.89</v>
      </c>
      <c r="M258" s="252"/>
      <c r="N258" s="252">
        <v>62.01</v>
      </c>
      <c r="O258" s="252"/>
      <c r="P258" s="252">
        <v>4194.41</v>
      </c>
      <c r="Q258" s="252">
        <v>4194.41</v>
      </c>
      <c r="R258" s="183">
        <v>44481</v>
      </c>
      <c r="S258" s="255">
        <v>3155822</v>
      </c>
      <c r="T258" s="19"/>
      <c r="U258" s="19"/>
      <c r="V258" s="19"/>
      <c r="W258" s="19"/>
      <c r="X258" s="19"/>
    </row>
    <row r="259" spans="1:24" s="254" customFormat="1" x14ac:dyDescent="0.25">
      <c r="A259" s="242" t="s">
        <v>3935</v>
      </c>
      <c r="B259" s="12" t="s">
        <v>1734</v>
      </c>
      <c r="C259" s="249" t="s">
        <v>2085</v>
      </c>
      <c r="D259" s="242" t="s">
        <v>3936</v>
      </c>
      <c r="E259" s="242" t="s">
        <v>1613</v>
      </c>
      <c r="F259" s="243">
        <v>44573</v>
      </c>
      <c r="G259" s="242" t="s">
        <v>328</v>
      </c>
      <c r="H259" s="242"/>
      <c r="I259" s="252">
        <v>4041.49</v>
      </c>
      <c r="J259" s="252">
        <v>1476.46</v>
      </c>
      <c r="K259" s="252">
        <v>2216.79</v>
      </c>
      <c r="L259" s="252">
        <v>1219.72</v>
      </c>
      <c r="M259" s="252"/>
      <c r="N259" s="252">
        <v>134.37</v>
      </c>
      <c r="O259" s="252"/>
      <c r="P259" s="252">
        <f>SUM(I259:N259)</f>
        <v>9088.83</v>
      </c>
      <c r="Q259" s="252">
        <v>9088.83</v>
      </c>
      <c r="R259" s="183">
        <v>45014</v>
      </c>
      <c r="S259" s="255">
        <v>3492377</v>
      </c>
      <c r="T259" s="19"/>
      <c r="U259" s="19"/>
      <c r="V259" s="19"/>
      <c r="W259" s="19"/>
      <c r="X259" s="19"/>
    </row>
    <row r="260" spans="1:24" s="254" customFormat="1" x14ac:dyDescent="0.25">
      <c r="A260" s="242" t="s">
        <v>3178</v>
      </c>
      <c r="B260" s="12" t="s">
        <v>3869</v>
      </c>
      <c r="C260" s="249" t="s">
        <v>2085</v>
      </c>
      <c r="D260" s="242" t="s">
        <v>3186</v>
      </c>
      <c r="E260" s="242" t="s">
        <v>1616</v>
      </c>
      <c r="F260" s="243">
        <v>44487</v>
      </c>
      <c r="G260" s="242" t="s">
        <v>328</v>
      </c>
      <c r="H260" s="242"/>
      <c r="I260" s="252">
        <v>1865.11</v>
      </c>
      <c r="J260" s="252">
        <v>681.37</v>
      </c>
      <c r="K260" s="252">
        <v>1023.03</v>
      </c>
      <c r="L260" s="252">
        <v>562.89</v>
      </c>
      <c r="M260" s="252"/>
      <c r="N260" s="252">
        <v>62.01</v>
      </c>
      <c r="O260" s="252"/>
      <c r="P260" s="252">
        <v>4194.41</v>
      </c>
      <c r="Q260" s="252">
        <v>4194.41</v>
      </c>
      <c r="R260" s="183">
        <v>44503</v>
      </c>
      <c r="S260" s="255">
        <v>3167294</v>
      </c>
      <c r="T260" s="19"/>
      <c r="U260" s="19"/>
      <c r="V260" s="19"/>
      <c r="W260" s="19"/>
      <c r="X260" s="19"/>
    </row>
    <row r="261" spans="1:24" s="254" customFormat="1" x14ac:dyDescent="0.25">
      <c r="A261" s="242" t="s">
        <v>3288</v>
      </c>
      <c r="B261" s="12" t="s">
        <v>1714</v>
      </c>
      <c r="C261" s="249" t="s">
        <v>2085</v>
      </c>
      <c r="D261" s="242" t="s">
        <v>3289</v>
      </c>
      <c r="E261" s="242" t="s">
        <v>1610</v>
      </c>
      <c r="F261" s="243">
        <v>44600</v>
      </c>
      <c r="G261" s="242" t="s">
        <v>331</v>
      </c>
      <c r="H261" s="242"/>
      <c r="I261" s="252">
        <v>7023.56</v>
      </c>
      <c r="J261" s="252">
        <v>1865.25</v>
      </c>
      <c r="K261" s="252">
        <v>1479.66</v>
      </c>
      <c r="L261" s="252">
        <v>1196.97</v>
      </c>
      <c r="M261" s="252"/>
      <c r="N261" s="252">
        <v>173.31</v>
      </c>
      <c r="O261" s="252"/>
      <c r="P261" s="252">
        <v>11738.75</v>
      </c>
      <c r="Q261" s="252">
        <v>11738.75</v>
      </c>
      <c r="R261" s="183">
        <v>44631</v>
      </c>
      <c r="S261" s="255">
        <v>3252890</v>
      </c>
      <c r="T261" s="19"/>
      <c r="U261" s="19"/>
      <c r="V261" s="19"/>
      <c r="W261" s="19"/>
      <c r="X261" s="19"/>
    </row>
    <row r="262" spans="1:24" s="254" customFormat="1" x14ac:dyDescent="0.25">
      <c r="A262" s="242" t="s">
        <v>3290</v>
      </c>
      <c r="B262" s="12" t="s">
        <v>1716</v>
      </c>
      <c r="C262" s="249" t="s">
        <v>2085</v>
      </c>
      <c r="D262" s="242" t="s">
        <v>3291</v>
      </c>
      <c r="E262" s="242" t="s">
        <v>1613</v>
      </c>
      <c r="F262" s="243">
        <v>44529</v>
      </c>
      <c r="G262" s="242" t="s">
        <v>328</v>
      </c>
      <c r="H262" s="242"/>
      <c r="I262" s="252">
        <v>3819.19</v>
      </c>
      <c r="J262" s="252">
        <v>1395.25</v>
      </c>
      <c r="K262" s="252">
        <v>2094.86</v>
      </c>
      <c r="L262" s="252">
        <v>1152.6300000000001</v>
      </c>
      <c r="M262" s="252"/>
      <c r="N262" s="252">
        <v>126.98</v>
      </c>
      <c r="O262" s="252"/>
      <c r="P262" s="252">
        <v>8588.91</v>
      </c>
      <c r="Q262" s="252">
        <v>8691.9699999999993</v>
      </c>
      <c r="R262" s="183">
        <v>44650</v>
      </c>
      <c r="S262" s="255">
        <v>3261353</v>
      </c>
      <c r="T262" s="19"/>
      <c r="U262" s="19"/>
      <c r="V262" s="19"/>
      <c r="W262" s="19"/>
      <c r="X262" s="19"/>
    </row>
    <row r="263" spans="1:24" s="254" customFormat="1" x14ac:dyDescent="0.25">
      <c r="A263" s="242" t="s">
        <v>5153</v>
      </c>
      <c r="B263" s="12" t="s">
        <v>5154</v>
      </c>
      <c r="C263" s="249" t="s">
        <v>2085</v>
      </c>
      <c r="D263" s="242" t="s">
        <v>5155</v>
      </c>
      <c r="E263" s="242" t="s">
        <v>4935</v>
      </c>
      <c r="F263" s="243">
        <v>44614</v>
      </c>
      <c r="G263" s="242" t="s">
        <v>330</v>
      </c>
      <c r="H263" s="242"/>
      <c r="I263" s="252">
        <v>7023.56</v>
      </c>
      <c r="J263" s="252">
        <v>1865.25</v>
      </c>
      <c r="K263" s="252">
        <v>1479.56</v>
      </c>
      <c r="L263" s="252">
        <v>1196.97</v>
      </c>
      <c r="M263" s="252"/>
      <c r="N263" s="252">
        <v>173.31</v>
      </c>
      <c r="O263" s="252"/>
      <c r="P263" s="252">
        <v>11738.75</v>
      </c>
      <c r="Q263" s="252">
        <v>11738.75</v>
      </c>
      <c r="R263" s="183">
        <v>44623</v>
      </c>
      <c r="S263" s="255">
        <v>3248322</v>
      </c>
      <c r="T263" s="272"/>
      <c r="U263" s="272"/>
      <c r="V263" s="272"/>
      <c r="W263" s="270"/>
      <c r="X263" s="19"/>
    </row>
    <row r="264" spans="1:24" s="254" customFormat="1" x14ac:dyDescent="0.25">
      <c r="A264" s="233" t="s">
        <v>3464</v>
      </c>
      <c r="B264" s="239" t="s">
        <v>3885</v>
      </c>
      <c r="C264" s="273" t="s">
        <v>2085</v>
      </c>
      <c r="D264" s="233" t="s">
        <v>3465</v>
      </c>
      <c r="E264" s="233" t="s">
        <v>3466</v>
      </c>
      <c r="F264" s="230">
        <v>44553</v>
      </c>
      <c r="G264" s="233" t="s">
        <v>330</v>
      </c>
      <c r="H264" s="233"/>
      <c r="I264" s="629" t="s">
        <v>5983</v>
      </c>
      <c r="J264" s="630"/>
      <c r="K264" s="630"/>
      <c r="L264" s="630"/>
      <c r="M264" s="630"/>
      <c r="N264" s="630"/>
      <c r="O264" s="630"/>
      <c r="P264" s="630"/>
      <c r="Q264" s="630"/>
      <c r="R264" s="630"/>
      <c r="S264" s="630"/>
      <c r="T264" s="630"/>
      <c r="U264" s="630"/>
      <c r="V264" s="630"/>
      <c r="W264" s="631"/>
      <c r="X264" s="274"/>
    </row>
    <row r="265" spans="1:24" s="19" customFormat="1" x14ac:dyDescent="0.25">
      <c r="A265" s="242" t="s">
        <v>4140</v>
      </c>
      <c r="B265" s="12" t="s">
        <v>1716</v>
      </c>
      <c r="C265" s="249" t="s">
        <v>2085</v>
      </c>
      <c r="D265" s="242" t="s">
        <v>4141</v>
      </c>
      <c r="E265" s="242" t="s">
        <v>1619</v>
      </c>
      <c r="F265" s="243">
        <v>44502</v>
      </c>
      <c r="G265" s="242" t="s">
        <v>328</v>
      </c>
      <c r="H265" s="242"/>
      <c r="I265" s="252">
        <v>4167.82</v>
      </c>
      <c r="J265" s="252">
        <v>1522.61</v>
      </c>
      <c r="K265" s="252">
        <v>2286.08</v>
      </c>
      <c r="L265" s="252">
        <v>1257.8499999999999</v>
      </c>
      <c r="M265" s="252"/>
      <c r="N265" s="252">
        <v>138.57</v>
      </c>
      <c r="O265" s="252"/>
      <c r="P265" s="252">
        <f>SUM(I265:N265)</f>
        <v>9372.9299999999985</v>
      </c>
      <c r="Q265" s="252">
        <v>9372.93</v>
      </c>
      <c r="R265" s="183">
        <v>45107</v>
      </c>
      <c r="S265" s="253">
        <v>3554385</v>
      </c>
      <c r="T265" s="252"/>
      <c r="U265" s="252"/>
      <c r="V265" s="252"/>
      <c r="W265" s="252"/>
    </row>
    <row r="266" spans="1:24" s="19" customFormat="1" x14ac:dyDescent="0.25">
      <c r="A266" s="242" t="s">
        <v>4526</v>
      </c>
      <c r="B266" s="12" t="s">
        <v>1714</v>
      </c>
      <c r="C266" s="249" t="s">
        <v>2085</v>
      </c>
      <c r="D266" s="242" t="s">
        <v>4527</v>
      </c>
      <c r="E266" s="242" t="s">
        <v>1630</v>
      </c>
      <c r="F266" s="243">
        <v>44540</v>
      </c>
      <c r="G266" s="242" t="s">
        <v>325</v>
      </c>
      <c r="H266" s="242"/>
      <c r="I266" s="252">
        <v>1244.0899999999999</v>
      </c>
      <c r="J266" s="252">
        <v>799.56</v>
      </c>
      <c r="K266" s="252">
        <v>651.29999999999995</v>
      </c>
      <c r="L266" s="252">
        <v>576.30999999999995</v>
      </c>
      <c r="M266" s="252"/>
      <c r="N266" s="252">
        <v>49.01</v>
      </c>
      <c r="O266" s="252"/>
      <c r="P266" s="252">
        <v>3320.27</v>
      </c>
      <c r="Q266" s="252"/>
      <c r="R266" s="183"/>
      <c r="S266" s="253"/>
      <c r="T266" s="252"/>
      <c r="U266" s="252"/>
      <c r="V266" s="252"/>
      <c r="W266" s="252"/>
    </row>
    <row r="267" spans="1:24" s="19" customFormat="1" x14ac:dyDescent="0.25">
      <c r="A267" s="242" t="s">
        <v>4523</v>
      </c>
      <c r="B267" s="12" t="s">
        <v>4524</v>
      </c>
      <c r="C267" s="249" t="s">
        <v>2085</v>
      </c>
      <c r="D267" s="242" t="s">
        <v>4525</v>
      </c>
      <c r="E267" s="242" t="s">
        <v>1629</v>
      </c>
      <c r="F267" s="243">
        <v>44517</v>
      </c>
      <c r="G267" s="242" t="s">
        <v>330</v>
      </c>
      <c r="H267" s="242"/>
      <c r="I267" s="252">
        <v>1244.0899999999999</v>
      </c>
      <c r="J267" s="252">
        <v>799.56</v>
      </c>
      <c r="K267" s="252">
        <v>651.29999999999995</v>
      </c>
      <c r="L267" s="252">
        <v>576.30999999999995</v>
      </c>
      <c r="M267" s="252"/>
      <c r="N267" s="252">
        <v>49.01</v>
      </c>
      <c r="O267" s="252"/>
      <c r="P267" s="252">
        <v>3320.27</v>
      </c>
      <c r="Q267" s="252"/>
      <c r="R267" s="183"/>
      <c r="S267" s="253"/>
      <c r="T267" s="252"/>
      <c r="U267" s="252"/>
      <c r="V267" s="252"/>
      <c r="W267" s="252"/>
    </row>
    <row r="268" spans="1:24" s="254" customFormat="1" x14ac:dyDescent="0.25">
      <c r="A268" s="235" t="s">
        <v>3252</v>
      </c>
      <c r="B268" s="240" t="s">
        <v>3819</v>
      </c>
      <c r="C268" s="268" t="s">
        <v>2085</v>
      </c>
      <c r="D268" s="235" t="s">
        <v>3253</v>
      </c>
      <c r="E268" s="235" t="s">
        <v>1631</v>
      </c>
      <c r="F268" s="232">
        <v>44578</v>
      </c>
      <c r="G268" s="235" t="s">
        <v>329</v>
      </c>
      <c r="H268" s="235"/>
      <c r="I268" s="236">
        <v>4084.55</v>
      </c>
      <c r="J268" s="236">
        <v>544.75</v>
      </c>
      <c r="K268" s="236">
        <v>2071.7399999999998</v>
      </c>
      <c r="L268" s="236">
        <v>576.30999999999995</v>
      </c>
      <c r="M268" s="236"/>
      <c r="N268" s="236">
        <v>109.18</v>
      </c>
      <c r="O268" s="236"/>
      <c r="P268" s="236">
        <v>7386.53</v>
      </c>
      <c r="Q268" s="236">
        <v>7475.17</v>
      </c>
      <c r="R268" s="275">
        <v>44600</v>
      </c>
      <c r="S268" s="276">
        <v>3227042</v>
      </c>
      <c r="T268" s="277"/>
      <c r="U268" s="277"/>
      <c r="V268" s="277"/>
      <c r="W268" s="277"/>
      <c r="X268" s="277"/>
    </row>
    <row r="269" spans="1:24" s="254" customFormat="1" x14ac:dyDescent="0.25">
      <c r="A269" s="242" t="s">
        <v>4520</v>
      </c>
      <c r="B269" s="12" t="s">
        <v>4521</v>
      </c>
      <c r="C269" s="249" t="s">
        <v>2085</v>
      </c>
      <c r="D269" s="242" t="s">
        <v>4522</v>
      </c>
      <c r="E269" s="242" t="s">
        <v>1629</v>
      </c>
      <c r="F269" s="243">
        <v>44588</v>
      </c>
      <c r="G269" s="242" t="s">
        <v>330</v>
      </c>
      <c r="H269" s="242"/>
      <c r="I269" s="252">
        <v>2488.19</v>
      </c>
      <c r="J269" s="252">
        <v>1599.12</v>
      </c>
      <c r="K269" s="252">
        <v>1302.5999999999999</v>
      </c>
      <c r="L269" s="252">
        <v>1152.6300000000001</v>
      </c>
      <c r="M269" s="252"/>
      <c r="N269" s="252">
        <v>98.03</v>
      </c>
      <c r="O269" s="252"/>
      <c r="P269" s="252">
        <v>6640.57</v>
      </c>
      <c r="Q269" s="252">
        <v>7467.29</v>
      </c>
      <c r="R269" s="183">
        <v>45534</v>
      </c>
      <c r="S269" s="255">
        <v>3849923</v>
      </c>
      <c r="T269" s="19"/>
      <c r="U269" s="19"/>
      <c r="V269" s="19"/>
      <c r="W269" s="19"/>
      <c r="X269" s="19"/>
    </row>
    <row r="270" spans="1:24" s="254" customFormat="1" x14ac:dyDescent="0.25">
      <c r="A270" s="242" t="s">
        <v>3655</v>
      </c>
      <c r="B270" s="12" t="s">
        <v>3870</v>
      </c>
      <c r="C270" s="249" t="s">
        <v>2021</v>
      </c>
      <c r="D270" s="242" t="s">
        <v>3656</v>
      </c>
      <c r="E270" s="242" t="s">
        <v>1610</v>
      </c>
      <c r="F270" s="243">
        <v>44851</v>
      </c>
      <c r="G270" s="242" t="s">
        <v>331</v>
      </c>
      <c r="H270" s="242"/>
      <c r="I270" s="252">
        <v>3390.48</v>
      </c>
      <c r="J270" s="252">
        <v>900.41</v>
      </c>
      <c r="K270" s="252">
        <v>714.27</v>
      </c>
      <c r="L270" s="252">
        <v>577.80999999999995</v>
      </c>
      <c r="M270" s="252"/>
      <c r="N270" s="252">
        <v>83.66</v>
      </c>
      <c r="O270" s="252"/>
      <c r="P270" s="252">
        <v>5666.63</v>
      </c>
      <c r="Q270" s="252">
        <v>6061.71</v>
      </c>
      <c r="R270" s="183">
        <v>44887</v>
      </c>
      <c r="S270" s="255">
        <v>3408152</v>
      </c>
      <c r="T270" s="19"/>
      <c r="U270" s="19"/>
      <c r="V270" s="19"/>
      <c r="W270" s="19"/>
      <c r="X270" s="19"/>
    </row>
    <row r="271" spans="1:24" s="254" customFormat="1" x14ac:dyDescent="0.25">
      <c r="A271" s="242" t="s">
        <v>3423</v>
      </c>
      <c r="B271" s="12" t="s">
        <v>3871</v>
      </c>
      <c r="C271" s="249" t="s">
        <v>2085</v>
      </c>
      <c r="D271" s="242" t="s">
        <v>3424</v>
      </c>
      <c r="E271" s="242" t="s">
        <v>1629</v>
      </c>
      <c r="F271" s="243">
        <v>44754</v>
      </c>
      <c r="G271" s="242" t="s">
        <v>325</v>
      </c>
      <c r="H271" s="242"/>
      <c r="I271" s="252">
        <v>2751.5</v>
      </c>
      <c r="J271" s="252">
        <v>17451.21</v>
      </c>
      <c r="K271" s="252">
        <v>1421.61</v>
      </c>
      <c r="L271" s="252">
        <v>1257.93</v>
      </c>
      <c r="M271" s="252"/>
      <c r="N271" s="252">
        <v>106.98</v>
      </c>
      <c r="O271" s="252"/>
      <c r="P271" s="252">
        <v>7247.23</v>
      </c>
      <c r="Q271" s="252">
        <v>7247.23</v>
      </c>
      <c r="R271" s="183">
        <v>44757</v>
      </c>
      <c r="S271" s="255">
        <v>3324000</v>
      </c>
      <c r="T271" s="19"/>
      <c r="U271" s="19"/>
      <c r="V271" s="19"/>
      <c r="W271" s="19"/>
      <c r="X271" s="19"/>
    </row>
    <row r="272" spans="1:24" s="254" customFormat="1" x14ac:dyDescent="0.25">
      <c r="A272" s="594" t="s">
        <v>3231</v>
      </c>
      <c r="B272" s="613" t="s">
        <v>3883</v>
      </c>
      <c r="C272" s="596" t="s">
        <v>2085</v>
      </c>
      <c r="D272" s="594" t="s">
        <v>3232</v>
      </c>
      <c r="E272" s="594" t="s">
        <v>1600</v>
      </c>
      <c r="F272" s="598">
        <v>44566</v>
      </c>
      <c r="G272" s="594" t="s">
        <v>331</v>
      </c>
      <c r="H272" s="242">
        <v>1</v>
      </c>
      <c r="I272" s="252">
        <v>6780.97</v>
      </c>
      <c r="J272" s="252">
        <v>1800.82</v>
      </c>
      <c r="K272" s="252">
        <v>1428.55</v>
      </c>
      <c r="L272" s="252">
        <v>1155.6300000000001</v>
      </c>
      <c r="M272" s="252"/>
      <c r="N272" s="252">
        <v>167.33</v>
      </c>
      <c r="O272" s="252"/>
      <c r="P272" s="252">
        <f>SUM(I272:N272)</f>
        <v>11333.300000000001</v>
      </c>
      <c r="Q272" s="252">
        <v>11333.3</v>
      </c>
      <c r="R272" s="183">
        <v>44585</v>
      </c>
      <c r="S272" s="255">
        <v>3217176</v>
      </c>
      <c r="T272" s="19"/>
      <c r="U272" s="19"/>
      <c r="V272" s="19"/>
      <c r="W272" s="19"/>
      <c r="X272" s="19"/>
    </row>
    <row r="273" spans="1:24" s="254" customFormat="1" x14ac:dyDescent="0.25">
      <c r="A273" s="595"/>
      <c r="B273" s="614"/>
      <c r="C273" s="597"/>
      <c r="D273" s="595"/>
      <c r="E273" s="595"/>
      <c r="F273" s="599"/>
      <c r="G273" s="595"/>
      <c r="H273" s="242">
        <v>2</v>
      </c>
      <c r="I273" s="623" t="s">
        <v>3890</v>
      </c>
      <c r="J273" s="624"/>
      <c r="K273" s="624"/>
      <c r="L273" s="624"/>
      <c r="M273" s="624"/>
      <c r="N273" s="624"/>
      <c r="O273" s="624"/>
      <c r="P273" s="624"/>
      <c r="Q273" s="624"/>
      <c r="R273" s="624"/>
      <c r="S273" s="625"/>
      <c r="T273" s="19"/>
      <c r="U273" s="19"/>
      <c r="V273" s="19"/>
      <c r="W273" s="19"/>
      <c r="X273" s="19"/>
    </row>
    <row r="274" spans="1:24" s="254" customFormat="1" x14ac:dyDescent="0.25">
      <c r="A274" s="242" t="s">
        <v>3179</v>
      </c>
      <c r="B274" s="12" t="s">
        <v>2974</v>
      </c>
      <c r="C274" s="249" t="s">
        <v>2085</v>
      </c>
      <c r="D274" s="242" t="s">
        <v>3187</v>
      </c>
      <c r="E274" s="242" t="s">
        <v>1619</v>
      </c>
      <c r="F274" s="243">
        <v>44501</v>
      </c>
      <c r="G274" s="242" t="s">
        <v>328</v>
      </c>
      <c r="H274" s="242"/>
      <c r="I274" s="252">
        <v>1865.11</v>
      </c>
      <c r="J274" s="252">
        <v>681.37</v>
      </c>
      <c r="K274" s="252">
        <v>1023.03</v>
      </c>
      <c r="L274" s="252">
        <v>562.89</v>
      </c>
      <c r="M274" s="252"/>
      <c r="N274" s="252">
        <v>62.01</v>
      </c>
      <c r="O274" s="252"/>
      <c r="P274" s="252">
        <v>4194.41</v>
      </c>
      <c r="Q274" s="252">
        <v>4194.41</v>
      </c>
      <c r="R274" s="183">
        <v>44511</v>
      </c>
      <c r="S274" s="255">
        <v>3172845</v>
      </c>
      <c r="T274" s="19"/>
      <c r="U274" s="19"/>
      <c r="V274" s="19"/>
      <c r="W274" s="19"/>
      <c r="X274" s="19"/>
    </row>
    <row r="275" spans="1:24" s="254" customFormat="1" x14ac:dyDescent="0.25">
      <c r="A275" s="242" t="s">
        <v>4173</v>
      </c>
      <c r="B275" s="12" t="s">
        <v>4174</v>
      </c>
      <c r="C275" s="249" t="s">
        <v>2085</v>
      </c>
      <c r="D275" s="242" t="s">
        <v>4175</v>
      </c>
      <c r="E275" s="242" t="s">
        <v>1614</v>
      </c>
      <c r="F275" s="243">
        <v>44641</v>
      </c>
      <c r="G275" s="242" t="s">
        <v>330</v>
      </c>
      <c r="H275" s="242"/>
      <c r="I275" s="252">
        <v>2764.71</v>
      </c>
      <c r="J275" s="252">
        <v>1776.84</v>
      </c>
      <c r="K275" s="252">
        <v>1447.37</v>
      </c>
      <c r="L275" s="252">
        <v>1280.72</v>
      </c>
      <c r="M275" s="252"/>
      <c r="N275" s="252">
        <v>108.92</v>
      </c>
      <c r="O275" s="252"/>
      <c r="P275" s="252">
        <f>SUM(I275:N275)</f>
        <v>7378.56</v>
      </c>
      <c r="Q275" s="252">
        <v>7378.56</v>
      </c>
      <c r="R275" s="183">
        <v>45117</v>
      </c>
      <c r="S275" s="255">
        <v>3558128</v>
      </c>
      <c r="T275" s="19"/>
      <c r="U275" s="19"/>
      <c r="V275" s="19"/>
      <c r="W275" s="19"/>
      <c r="X275" s="19"/>
    </row>
    <row r="276" spans="1:24" s="254" customFormat="1" x14ac:dyDescent="0.25">
      <c r="A276" s="242" t="s">
        <v>4517</v>
      </c>
      <c r="B276" s="278" t="s">
        <v>4518</v>
      </c>
      <c r="C276" s="249" t="s">
        <v>2085</v>
      </c>
      <c r="D276" s="254" t="s">
        <v>4519</v>
      </c>
      <c r="E276" s="242" t="s">
        <v>1614</v>
      </c>
      <c r="F276" s="243">
        <v>44551</v>
      </c>
      <c r="G276" s="242" t="s">
        <v>330</v>
      </c>
      <c r="H276" s="242"/>
      <c r="I276" s="252">
        <v>2778.75</v>
      </c>
      <c r="J276" s="252">
        <v>1785.86</v>
      </c>
      <c r="K276" s="252">
        <v>1454.71</v>
      </c>
      <c r="L276" s="252">
        <v>1287.23</v>
      </c>
      <c r="M276" s="252"/>
      <c r="N276" s="252">
        <v>109.48</v>
      </c>
      <c r="O276" s="252"/>
      <c r="P276" s="252">
        <v>7416.03</v>
      </c>
      <c r="Q276" s="252">
        <v>7448.8</v>
      </c>
      <c r="R276" s="183">
        <v>45387</v>
      </c>
      <c r="S276" s="255">
        <v>3741802</v>
      </c>
      <c r="T276" s="19"/>
      <c r="U276" s="19"/>
      <c r="V276" s="19"/>
      <c r="W276" s="19"/>
      <c r="X276" s="19"/>
    </row>
    <row r="277" spans="1:24" s="254" customFormat="1" x14ac:dyDescent="0.25">
      <c r="A277" s="242" t="s">
        <v>4515</v>
      </c>
      <c r="B277" s="12" t="s">
        <v>4516</v>
      </c>
      <c r="C277" s="249" t="s">
        <v>2085</v>
      </c>
      <c r="D277" s="242" t="s">
        <v>1692</v>
      </c>
      <c r="E277" s="242" t="s">
        <v>1614</v>
      </c>
      <c r="F277" s="243">
        <v>44600</v>
      </c>
      <c r="G277" s="242" t="s">
        <v>330</v>
      </c>
      <c r="H277" s="242"/>
      <c r="I277" s="252">
        <v>1244.0899999999999</v>
      </c>
      <c r="J277" s="252">
        <v>799.56</v>
      </c>
      <c r="K277" s="252">
        <v>651.29999999999995</v>
      </c>
      <c r="L277" s="252">
        <v>576.30999999999995</v>
      </c>
      <c r="M277" s="252"/>
      <c r="N277" s="252">
        <v>49.01</v>
      </c>
      <c r="O277" s="252"/>
      <c r="P277" s="252">
        <v>3320.27</v>
      </c>
      <c r="Q277" s="252"/>
      <c r="R277" s="183"/>
      <c r="S277" s="255"/>
      <c r="T277" s="19"/>
      <c r="U277" s="19"/>
      <c r="V277" s="19"/>
      <c r="W277" s="19"/>
      <c r="X277" s="19"/>
    </row>
    <row r="278" spans="1:24" s="254" customFormat="1" x14ac:dyDescent="0.25">
      <c r="A278" s="242" t="s">
        <v>3400</v>
      </c>
      <c r="B278" s="12" t="s">
        <v>3876</v>
      </c>
      <c r="C278" s="249" t="s">
        <v>2085</v>
      </c>
      <c r="D278" s="242" t="s">
        <v>3401</v>
      </c>
      <c r="E278" s="242" t="s">
        <v>1629</v>
      </c>
      <c r="F278" s="243">
        <v>44649</v>
      </c>
      <c r="G278" s="242" t="s">
        <v>330</v>
      </c>
      <c r="H278" s="242"/>
      <c r="I278" s="252">
        <v>2577.1999999999998</v>
      </c>
      <c r="J278" s="252">
        <v>1656.33</v>
      </c>
      <c r="K278" s="252">
        <v>1349.21</v>
      </c>
      <c r="L278" s="252">
        <v>1193.8599999999999</v>
      </c>
      <c r="M278" s="252"/>
      <c r="N278" s="252">
        <v>101.53</v>
      </c>
      <c r="O278" s="252"/>
      <c r="P278" s="252">
        <v>6878.13</v>
      </c>
      <c r="Q278" s="252">
        <v>6995.07</v>
      </c>
      <c r="R278" s="183">
        <v>44727</v>
      </c>
      <c r="S278" s="255">
        <v>3309739</v>
      </c>
      <c r="T278" s="19"/>
      <c r="U278" s="19"/>
      <c r="V278" s="19"/>
      <c r="W278" s="19"/>
      <c r="X278" s="19"/>
    </row>
    <row r="279" spans="1:24" s="254" customFormat="1" x14ac:dyDescent="0.25">
      <c r="A279" s="242" t="s">
        <v>4512</v>
      </c>
      <c r="B279" s="12" t="s">
        <v>4513</v>
      </c>
      <c r="C279" s="249" t="s">
        <v>2085</v>
      </c>
      <c r="D279" s="242" t="s">
        <v>4514</v>
      </c>
      <c r="E279" s="242" t="s">
        <v>1894</v>
      </c>
      <c r="F279" s="243">
        <v>44622</v>
      </c>
      <c r="G279" s="242" t="s">
        <v>331</v>
      </c>
      <c r="H279" s="242"/>
      <c r="I279" s="252">
        <v>3511.78</v>
      </c>
      <c r="J279" s="252">
        <v>932.62</v>
      </c>
      <c r="K279" s="252">
        <v>739.83</v>
      </c>
      <c r="L279" s="252">
        <v>598.48</v>
      </c>
      <c r="M279" s="252"/>
      <c r="N279" s="252">
        <v>86.66</v>
      </c>
      <c r="O279" s="252"/>
      <c r="P279" s="252">
        <v>5869.37</v>
      </c>
      <c r="Q279" s="252"/>
      <c r="R279" s="183"/>
      <c r="S279" s="255"/>
      <c r="T279" s="19"/>
      <c r="U279" s="19"/>
      <c r="V279" s="19"/>
      <c r="W279" s="19"/>
      <c r="X279" s="19"/>
    </row>
    <row r="280" spans="1:24" s="254" customFormat="1" x14ac:dyDescent="0.25">
      <c r="A280" s="242" t="s">
        <v>3443</v>
      </c>
      <c r="B280" s="12" t="s">
        <v>3864</v>
      </c>
      <c r="C280" s="249" t="s">
        <v>2085</v>
      </c>
      <c r="D280" s="242" t="s">
        <v>3444</v>
      </c>
      <c r="E280" s="242" t="s">
        <v>1630</v>
      </c>
      <c r="F280" s="243">
        <v>44607</v>
      </c>
      <c r="G280" s="242" t="s">
        <v>330</v>
      </c>
      <c r="H280" s="242"/>
      <c r="I280" s="252">
        <v>1244.0899999999999</v>
      </c>
      <c r="J280" s="252">
        <v>799.56</v>
      </c>
      <c r="K280" s="252">
        <v>651.29999999999995</v>
      </c>
      <c r="L280" s="252">
        <v>576.30999999999995</v>
      </c>
      <c r="M280" s="252"/>
      <c r="N280" s="252">
        <v>49.01</v>
      </c>
      <c r="O280" s="252"/>
      <c r="P280" s="252">
        <v>3320.27</v>
      </c>
      <c r="Q280" s="252">
        <v>3417.24</v>
      </c>
      <c r="R280" s="183">
        <v>44764</v>
      </c>
      <c r="S280" s="255">
        <v>3328421</v>
      </c>
      <c r="T280" s="19"/>
      <c r="U280" s="19"/>
      <c r="V280" s="19"/>
      <c r="W280" s="19"/>
      <c r="X280" s="19"/>
    </row>
    <row r="281" spans="1:24" s="254" customFormat="1" x14ac:dyDescent="0.25">
      <c r="A281" s="233" t="s">
        <v>3996</v>
      </c>
      <c r="B281" s="239" t="s">
        <v>1716</v>
      </c>
      <c r="C281" s="249" t="s">
        <v>2085</v>
      </c>
      <c r="D281" s="233" t="s">
        <v>3997</v>
      </c>
      <c r="E281" s="233" t="s">
        <v>1629</v>
      </c>
      <c r="F281" s="230">
        <v>44643</v>
      </c>
      <c r="G281" s="242" t="s">
        <v>330</v>
      </c>
      <c r="H281" s="242"/>
      <c r="I281" s="252">
        <v>2727.21</v>
      </c>
      <c r="J281" s="252">
        <v>1752.74</v>
      </c>
      <c r="K281" s="252">
        <v>1427.74</v>
      </c>
      <c r="L281" s="252">
        <v>1263.3499999999999</v>
      </c>
      <c r="M281" s="252"/>
      <c r="N281" s="252">
        <v>107.44</v>
      </c>
      <c r="O281" s="252"/>
      <c r="P281" s="252">
        <f>SUM(I281:N281)</f>
        <v>7278.4799999999987</v>
      </c>
      <c r="Q281" s="252">
        <v>7278.48</v>
      </c>
      <c r="R281" s="183">
        <v>45035</v>
      </c>
      <c r="S281" s="255">
        <v>3502927</v>
      </c>
      <c r="T281" s="19"/>
      <c r="U281" s="19"/>
      <c r="V281" s="19"/>
      <c r="W281" s="19"/>
      <c r="X281" s="19"/>
    </row>
    <row r="282" spans="1:24" s="254" customFormat="1" x14ac:dyDescent="0.25">
      <c r="A282" s="592" t="s">
        <v>3757</v>
      </c>
      <c r="B282" s="613" t="s">
        <v>3882</v>
      </c>
      <c r="C282" s="596" t="s">
        <v>2021</v>
      </c>
      <c r="D282" s="594" t="s">
        <v>3758</v>
      </c>
      <c r="E282" s="594" t="s">
        <v>1629</v>
      </c>
      <c r="F282" s="598">
        <v>44649</v>
      </c>
      <c r="G282" s="594" t="s">
        <v>330</v>
      </c>
      <c r="H282" s="242">
        <v>1</v>
      </c>
      <c r="I282" s="252">
        <v>2577.1999999999998</v>
      </c>
      <c r="J282" s="252">
        <v>1656.33</v>
      </c>
      <c r="K282" s="252">
        <v>1349.21</v>
      </c>
      <c r="L282" s="252">
        <v>1193.8599999999999</v>
      </c>
      <c r="M282" s="252"/>
      <c r="N282" s="252">
        <v>101.53</v>
      </c>
      <c r="O282" s="252"/>
      <c r="P282" s="252">
        <f>SUM(I282:N282)</f>
        <v>6878.1299999999992</v>
      </c>
      <c r="Q282" s="252">
        <v>7401.31</v>
      </c>
      <c r="R282" s="183">
        <v>44980</v>
      </c>
      <c r="S282" s="255">
        <v>3466413</v>
      </c>
      <c r="T282" s="19"/>
      <c r="U282" s="19"/>
      <c r="V282" s="19"/>
      <c r="W282" s="19"/>
      <c r="X282" s="19"/>
    </row>
    <row r="283" spans="1:24" s="254" customFormat="1" x14ac:dyDescent="0.25">
      <c r="A283" s="683"/>
      <c r="B283" s="633"/>
      <c r="C283" s="632"/>
      <c r="D283" s="621"/>
      <c r="E283" s="621"/>
      <c r="F283" s="622"/>
      <c r="G283" s="621"/>
      <c r="H283" s="242">
        <v>2</v>
      </c>
      <c r="I283" s="626" t="s">
        <v>3890</v>
      </c>
      <c r="J283" s="627"/>
      <c r="K283" s="627"/>
      <c r="L283" s="627"/>
      <c r="M283" s="627"/>
      <c r="N283" s="627"/>
      <c r="O283" s="627"/>
      <c r="P283" s="627"/>
      <c r="Q283" s="627"/>
      <c r="R283" s="627"/>
      <c r="S283" s="628"/>
      <c r="T283" s="19"/>
      <c r="U283" s="19"/>
      <c r="V283" s="19"/>
      <c r="W283" s="19"/>
      <c r="X283" s="19"/>
    </row>
    <row r="284" spans="1:24" s="254" customFormat="1" x14ac:dyDescent="0.25">
      <c r="A284" s="593"/>
      <c r="B284" s="614"/>
      <c r="C284" s="597"/>
      <c r="D284" s="595"/>
      <c r="E284" s="595"/>
      <c r="F284" s="599"/>
      <c r="G284" s="595"/>
      <c r="H284" s="242">
        <v>3</v>
      </c>
      <c r="I284" s="252">
        <v>1288.5999999999999</v>
      </c>
      <c r="J284" s="252">
        <v>828.17</v>
      </c>
      <c r="K284" s="252">
        <v>674.6</v>
      </c>
      <c r="L284" s="252">
        <v>596.92999999999995</v>
      </c>
      <c r="M284" s="252"/>
      <c r="N284" s="252">
        <v>50.77</v>
      </c>
      <c r="O284" s="252"/>
      <c r="P284" s="252">
        <v>3439.07</v>
      </c>
      <c r="Q284" s="252">
        <v>3700.69</v>
      </c>
      <c r="R284" s="183">
        <v>44980</v>
      </c>
      <c r="S284" s="255">
        <v>3466413</v>
      </c>
      <c r="T284" s="19"/>
      <c r="U284" s="19"/>
      <c r="V284" s="19"/>
      <c r="W284" s="19"/>
      <c r="X284" s="19"/>
    </row>
    <row r="285" spans="1:24" s="254" customFormat="1" x14ac:dyDescent="0.25">
      <c r="A285" s="242" t="s">
        <v>3217</v>
      </c>
      <c r="B285" s="12" t="s">
        <v>3863</v>
      </c>
      <c r="C285" s="249" t="s">
        <v>2085</v>
      </c>
      <c r="D285" s="242" t="s">
        <v>3218</v>
      </c>
      <c r="E285" s="242" t="s">
        <v>1616</v>
      </c>
      <c r="F285" s="243">
        <v>44539</v>
      </c>
      <c r="G285" s="242" t="s">
        <v>328</v>
      </c>
      <c r="H285" s="242"/>
      <c r="I285" s="252">
        <v>1909.59</v>
      </c>
      <c r="J285" s="252">
        <v>697.62</v>
      </c>
      <c r="K285" s="252">
        <v>1047.43</v>
      </c>
      <c r="L285" s="252">
        <v>576.30999999999995</v>
      </c>
      <c r="M285" s="252"/>
      <c r="N285" s="252">
        <v>63.49</v>
      </c>
      <c r="O285" s="252"/>
      <c r="P285" s="252">
        <v>4294.4399999999996</v>
      </c>
      <c r="Q285" s="252">
        <v>4294.4399999999996</v>
      </c>
      <c r="R285" s="183">
        <v>44547</v>
      </c>
      <c r="S285" s="255">
        <v>3201644</v>
      </c>
      <c r="T285" s="19"/>
      <c r="U285" s="19"/>
      <c r="V285" s="19"/>
      <c r="W285" s="19"/>
      <c r="X285" s="19"/>
    </row>
    <row r="286" spans="1:24" s="254" customFormat="1" x14ac:dyDescent="0.25">
      <c r="A286" s="242" t="s">
        <v>3254</v>
      </c>
      <c r="B286" s="12" t="s">
        <v>3182</v>
      </c>
      <c r="C286" s="249" t="s">
        <v>2085</v>
      </c>
      <c r="D286" s="242" t="s">
        <v>3255</v>
      </c>
      <c r="E286" s="242" t="s">
        <v>3256</v>
      </c>
      <c r="F286" s="243">
        <v>44551</v>
      </c>
      <c r="G286" s="242" t="s">
        <v>329</v>
      </c>
      <c r="H286" s="242"/>
      <c r="I286" s="252">
        <v>4084.55</v>
      </c>
      <c r="J286" s="252">
        <v>544.75</v>
      </c>
      <c r="K286" s="252">
        <v>2071.7399999999998</v>
      </c>
      <c r="L286" s="252">
        <v>576.30999999999995</v>
      </c>
      <c r="M286" s="252"/>
      <c r="N286" s="252">
        <v>109.18</v>
      </c>
      <c r="O286" s="252"/>
      <c r="P286" s="252">
        <v>7386.53</v>
      </c>
      <c r="Q286" s="252">
        <v>7475.17</v>
      </c>
      <c r="R286" s="183">
        <v>44594</v>
      </c>
      <c r="S286" s="255">
        <v>3223104</v>
      </c>
      <c r="T286" s="19"/>
      <c r="U286" s="19"/>
      <c r="V286" s="19"/>
      <c r="W286" s="19"/>
      <c r="X286" s="19"/>
    </row>
    <row r="287" spans="1:24" s="254" customFormat="1" x14ac:dyDescent="0.25">
      <c r="A287" s="242" t="s">
        <v>3346</v>
      </c>
      <c r="B287" s="12" t="s">
        <v>3862</v>
      </c>
      <c r="C287" s="249" t="s">
        <v>2085</v>
      </c>
      <c r="D287" s="242" t="s">
        <v>3347</v>
      </c>
      <c r="E287" s="242" t="s">
        <v>1614</v>
      </c>
      <c r="F287" s="243">
        <v>44659</v>
      </c>
      <c r="G287" s="242" t="s">
        <v>330</v>
      </c>
      <c r="H287" s="242"/>
      <c r="I287" s="252">
        <v>2577.1999999999998</v>
      </c>
      <c r="J287" s="252">
        <v>1656.33</v>
      </c>
      <c r="K287" s="252">
        <v>1349.21</v>
      </c>
      <c r="L287" s="252">
        <v>1196.8599999999999</v>
      </c>
      <c r="M287" s="252"/>
      <c r="N287" s="252">
        <v>101.53</v>
      </c>
      <c r="O287" s="252"/>
      <c r="P287" s="252">
        <v>6878.13</v>
      </c>
      <c r="Q287" s="252">
        <v>6995.07</v>
      </c>
      <c r="R287" s="183">
        <v>44691</v>
      </c>
      <c r="S287" s="255">
        <v>3281531</v>
      </c>
      <c r="T287" s="19"/>
      <c r="U287" s="19"/>
      <c r="V287" s="19"/>
      <c r="W287" s="19"/>
      <c r="X287" s="19"/>
    </row>
    <row r="288" spans="1:24" s="254" customFormat="1" x14ac:dyDescent="0.25">
      <c r="A288" s="233" t="s">
        <v>4510</v>
      </c>
      <c r="B288" s="239" t="s">
        <v>1716</v>
      </c>
      <c r="C288" s="249" t="s">
        <v>2085</v>
      </c>
      <c r="D288" s="233" t="s">
        <v>4511</v>
      </c>
      <c r="E288" s="233" t="s">
        <v>1619</v>
      </c>
      <c r="F288" s="230">
        <v>44635</v>
      </c>
      <c r="G288" s="233" t="s">
        <v>328</v>
      </c>
      <c r="H288" s="242"/>
      <c r="I288" s="252">
        <v>3955.82</v>
      </c>
      <c r="J288" s="252">
        <v>1445.16</v>
      </c>
      <c r="K288" s="252">
        <v>2169.81</v>
      </c>
      <c r="L288" s="252">
        <v>1193.8599999999999</v>
      </c>
      <c r="M288" s="252"/>
      <c r="N288" s="252">
        <v>101.53</v>
      </c>
      <c r="O288" s="252"/>
      <c r="P288" s="252">
        <v>8896.17</v>
      </c>
      <c r="Q288" s="252"/>
      <c r="R288" s="183"/>
      <c r="S288" s="255"/>
      <c r="T288" s="19"/>
      <c r="U288" s="19"/>
      <c r="V288" s="19"/>
      <c r="W288" s="19"/>
      <c r="X288" s="19"/>
    </row>
    <row r="289" spans="1:25" s="254" customFormat="1" x14ac:dyDescent="0.25">
      <c r="A289" s="594" t="s">
        <v>3445</v>
      </c>
      <c r="B289" s="613" t="s">
        <v>3884</v>
      </c>
      <c r="C289" s="596" t="s">
        <v>2085</v>
      </c>
      <c r="D289" s="594" t="s">
        <v>3446</v>
      </c>
      <c r="E289" s="594" t="s">
        <v>1766</v>
      </c>
      <c r="F289" s="598">
        <v>44644</v>
      </c>
      <c r="G289" s="594" t="s">
        <v>3143</v>
      </c>
      <c r="H289" s="242">
        <v>1</v>
      </c>
      <c r="I289" s="252">
        <v>3955.82</v>
      </c>
      <c r="J289" s="252">
        <v>1445.16</v>
      </c>
      <c r="K289" s="252">
        <v>2169.81</v>
      </c>
      <c r="L289" s="252">
        <v>1193.8599999999999</v>
      </c>
      <c r="M289" s="252"/>
      <c r="N289" s="252">
        <v>131.52000000000001</v>
      </c>
      <c r="O289" s="252"/>
      <c r="P289" s="252">
        <v>8896.17</v>
      </c>
      <c r="Q289" s="252">
        <v>8896.14</v>
      </c>
      <c r="R289" s="183">
        <v>44765</v>
      </c>
      <c r="S289" s="255">
        <v>3330402</v>
      </c>
      <c r="T289" s="19"/>
      <c r="U289" s="19"/>
      <c r="V289" s="19"/>
      <c r="W289" s="19"/>
      <c r="X289" s="19"/>
    </row>
    <row r="290" spans="1:25" s="254" customFormat="1" x14ac:dyDescent="0.25">
      <c r="A290" s="595"/>
      <c r="B290" s="614"/>
      <c r="C290" s="597"/>
      <c r="D290" s="595"/>
      <c r="E290" s="595"/>
      <c r="F290" s="599"/>
      <c r="G290" s="595"/>
      <c r="H290" s="242">
        <v>2</v>
      </c>
      <c r="I290" s="252">
        <v>3955.82</v>
      </c>
      <c r="J290" s="252">
        <v>1445.16</v>
      </c>
      <c r="K290" s="252">
        <v>2169.81</v>
      </c>
      <c r="L290" s="252">
        <v>1193.8599999999999</v>
      </c>
      <c r="M290" s="252"/>
      <c r="N290" s="252">
        <v>131.52000000000001</v>
      </c>
      <c r="O290" s="252"/>
      <c r="P290" s="252">
        <v>8896.17</v>
      </c>
      <c r="Q290" s="252">
        <v>8896.14</v>
      </c>
      <c r="R290" s="183">
        <v>44765</v>
      </c>
      <c r="S290" s="255">
        <v>3330402</v>
      </c>
      <c r="T290" s="19"/>
      <c r="U290" s="19"/>
      <c r="V290" s="19"/>
      <c r="W290" s="19"/>
      <c r="X290" s="19"/>
    </row>
    <row r="291" spans="1:25" s="254" customFormat="1" x14ac:dyDescent="0.25">
      <c r="A291" s="242" t="s">
        <v>3233</v>
      </c>
      <c r="B291" s="12" t="s">
        <v>3880</v>
      </c>
      <c r="C291" s="249" t="s">
        <v>2085</v>
      </c>
      <c r="D291" s="242" t="s">
        <v>3235</v>
      </c>
      <c r="E291" s="242" t="s">
        <v>1619</v>
      </c>
      <c r="F291" s="243">
        <v>44551</v>
      </c>
      <c r="G291" s="242" t="s">
        <v>328</v>
      </c>
      <c r="H291" s="242"/>
      <c r="I291" s="252">
        <v>1909.59</v>
      </c>
      <c r="J291" s="252">
        <v>697.62</v>
      </c>
      <c r="K291" s="252">
        <v>1047.43</v>
      </c>
      <c r="L291" s="252">
        <v>576.30999999999995</v>
      </c>
      <c r="M291" s="252"/>
      <c r="N291" s="252">
        <v>63.49</v>
      </c>
      <c r="O291" s="252"/>
      <c r="P291" s="252">
        <v>4294.4399999999996</v>
      </c>
      <c r="Q291" s="252">
        <v>4294.4399999999996</v>
      </c>
      <c r="R291" s="183">
        <v>44594</v>
      </c>
      <c r="S291" s="255">
        <v>3216016</v>
      </c>
      <c r="T291" s="19"/>
      <c r="U291" s="19"/>
      <c r="V291" s="19"/>
      <c r="W291" s="19"/>
      <c r="X291" s="19"/>
    </row>
    <row r="292" spans="1:25" s="254" customFormat="1" x14ac:dyDescent="0.25">
      <c r="A292" s="242" t="s">
        <v>3688</v>
      </c>
      <c r="B292" s="12" t="s">
        <v>3874</v>
      </c>
      <c r="C292" s="249" t="s">
        <v>2085</v>
      </c>
      <c r="D292" s="242" t="s">
        <v>3689</v>
      </c>
      <c r="E292" s="242" t="s">
        <v>1619</v>
      </c>
      <c r="F292" s="243">
        <v>44692</v>
      </c>
      <c r="G292" s="242" t="s">
        <v>328</v>
      </c>
      <c r="H292" s="242"/>
      <c r="I292" s="252">
        <v>4168.1000000000004</v>
      </c>
      <c r="J292" s="252">
        <v>1522.71</v>
      </c>
      <c r="K292" s="252">
        <v>2286.2399999999998</v>
      </c>
      <c r="L292" s="252">
        <v>1257.93</v>
      </c>
      <c r="M292" s="252"/>
      <c r="N292" s="252">
        <v>138.58000000000001</v>
      </c>
      <c r="O292" s="252"/>
      <c r="P292" s="252">
        <f>SUM(I292:N292)</f>
        <v>9373.56</v>
      </c>
      <c r="Q292" s="252">
        <v>9742.58</v>
      </c>
      <c r="R292" s="183">
        <v>44909</v>
      </c>
      <c r="S292" s="255">
        <v>3427829</v>
      </c>
      <c r="T292" s="19"/>
      <c r="U292" s="19"/>
      <c r="V292" s="19"/>
      <c r="W292" s="19"/>
      <c r="X292" s="19"/>
    </row>
    <row r="293" spans="1:25" s="254" customFormat="1" x14ac:dyDescent="0.25">
      <c r="A293" s="242" t="s">
        <v>4142</v>
      </c>
      <c r="B293" s="12" t="s">
        <v>4143</v>
      </c>
      <c r="C293" s="249" t="s">
        <v>2085</v>
      </c>
      <c r="D293" s="242" t="s">
        <v>4144</v>
      </c>
      <c r="E293" s="242" t="s">
        <v>1633</v>
      </c>
      <c r="F293" s="243">
        <v>44649</v>
      </c>
      <c r="G293" s="242" t="s">
        <v>331</v>
      </c>
      <c r="H293" s="242"/>
      <c r="I293" s="252">
        <v>7023.56</v>
      </c>
      <c r="J293" s="252">
        <v>1865.25</v>
      </c>
      <c r="K293" s="252">
        <v>1479.66</v>
      </c>
      <c r="L293" s="252">
        <v>1196.97</v>
      </c>
      <c r="M293" s="252"/>
      <c r="N293" s="252">
        <v>173.31</v>
      </c>
      <c r="O293" s="252"/>
      <c r="P293" s="252">
        <f>SUM(I293:N293)</f>
        <v>11738.75</v>
      </c>
      <c r="Q293" s="252">
        <v>12808.5</v>
      </c>
      <c r="R293" s="183">
        <v>45100</v>
      </c>
      <c r="S293" s="255">
        <v>3550087</v>
      </c>
      <c r="T293" s="19"/>
      <c r="U293" s="19"/>
      <c r="V293" s="19"/>
      <c r="W293" s="19"/>
      <c r="X293" s="19"/>
    </row>
    <row r="294" spans="1:25" s="254" customFormat="1" x14ac:dyDescent="0.25">
      <c r="A294" s="242" t="s">
        <v>3234</v>
      </c>
      <c r="B294" s="12" t="s">
        <v>3236</v>
      </c>
      <c r="C294" s="249" t="s">
        <v>2085</v>
      </c>
      <c r="D294" s="242" t="s">
        <v>3237</v>
      </c>
      <c r="E294" s="242" t="s">
        <v>1619</v>
      </c>
      <c r="F294" s="243">
        <v>44551</v>
      </c>
      <c r="G294" s="242" t="s">
        <v>328</v>
      </c>
      <c r="H294" s="242"/>
      <c r="I294" s="252">
        <v>1909.59</v>
      </c>
      <c r="J294" s="252">
        <v>697.62</v>
      </c>
      <c r="K294" s="252">
        <v>1047.43</v>
      </c>
      <c r="L294" s="252">
        <v>576.30999999999995</v>
      </c>
      <c r="M294" s="252"/>
      <c r="N294" s="252">
        <v>63.49</v>
      </c>
      <c r="O294" s="252"/>
      <c r="P294" s="252">
        <v>4294.4399999999996</v>
      </c>
      <c r="Q294" s="252">
        <v>4294.4399999999996</v>
      </c>
      <c r="R294" s="183">
        <v>44582</v>
      </c>
      <c r="S294" s="255">
        <v>3216020</v>
      </c>
      <c r="T294" s="19"/>
      <c r="U294" s="19"/>
      <c r="V294" s="19"/>
      <c r="W294" s="19"/>
      <c r="X294" s="19"/>
    </row>
    <row r="295" spans="1:25" s="254" customFormat="1" x14ac:dyDescent="0.25">
      <c r="A295" s="242" t="s">
        <v>5156</v>
      </c>
      <c r="B295" s="12" t="s">
        <v>5157</v>
      </c>
      <c r="C295" s="249" t="s">
        <v>2085</v>
      </c>
      <c r="D295" s="242" t="s">
        <v>5158</v>
      </c>
      <c r="E295" s="242" t="s">
        <v>4915</v>
      </c>
      <c r="F295" s="243">
        <v>44599</v>
      </c>
      <c r="G295" s="242" t="s">
        <v>331</v>
      </c>
      <c r="H295" s="242"/>
      <c r="I295" s="252">
        <v>7023.56</v>
      </c>
      <c r="J295" s="252">
        <v>1865.25</v>
      </c>
      <c r="K295" s="252">
        <v>1479.66</v>
      </c>
      <c r="L295" s="252">
        <v>1196.97</v>
      </c>
      <c r="M295" s="252"/>
      <c r="N295" s="252">
        <v>173.31</v>
      </c>
      <c r="O295" s="252"/>
      <c r="P295" s="252">
        <f>SUM(I295:N295)</f>
        <v>11738.75</v>
      </c>
      <c r="Q295" s="252">
        <v>11738.75</v>
      </c>
      <c r="R295" s="183">
        <v>44624</v>
      </c>
      <c r="S295" s="255">
        <v>3249414</v>
      </c>
      <c r="T295" s="19"/>
      <c r="U295" s="19"/>
      <c r="V295" s="19"/>
      <c r="W295" s="19"/>
      <c r="X295" s="19"/>
    </row>
    <row r="296" spans="1:25" s="254" customFormat="1" x14ac:dyDescent="0.25">
      <c r="A296" s="242" t="s">
        <v>3316</v>
      </c>
      <c r="B296" s="12" t="s">
        <v>3873</v>
      </c>
      <c r="C296" s="249" t="s">
        <v>2085</v>
      </c>
      <c r="D296" s="242" t="s">
        <v>3258</v>
      </c>
      <c r="E296" s="242" t="s">
        <v>1614</v>
      </c>
      <c r="F296" s="243">
        <v>44599</v>
      </c>
      <c r="G296" s="242" t="s">
        <v>330</v>
      </c>
      <c r="H296" s="242"/>
      <c r="I296" s="252">
        <v>7023.56</v>
      </c>
      <c r="J296" s="252">
        <v>1865.25</v>
      </c>
      <c r="K296" s="252">
        <v>1479.66</v>
      </c>
      <c r="L296" s="252">
        <v>1196.97</v>
      </c>
      <c r="M296" s="252"/>
      <c r="N296" s="252">
        <v>173.31</v>
      </c>
      <c r="O296" s="252"/>
      <c r="P296" s="252">
        <f>+SUM(I296:N296)</f>
        <v>11738.75</v>
      </c>
      <c r="Q296" s="252">
        <v>11738.75</v>
      </c>
      <c r="R296" s="183">
        <v>44658</v>
      </c>
      <c r="S296" s="255">
        <v>3265967</v>
      </c>
      <c r="T296" s="19"/>
      <c r="U296" s="19"/>
      <c r="V296" s="19"/>
      <c r="W296" s="19"/>
      <c r="X296" s="19"/>
    </row>
    <row r="297" spans="1:25" s="254" customFormat="1" x14ac:dyDescent="0.25">
      <c r="A297" s="594" t="s">
        <v>4503</v>
      </c>
      <c r="B297" s="594" t="s">
        <v>4504</v>
      </c>
      <c r="C297" s="596" t="s">
        <v>2085</v>
      </c>
      <c r="D297" s="594" t="s">
        <v>4505</v>
      </c>
      <c r="E297" s="594" t="s">
        <v>1604</v>
      </c>
      <c r="F297" s="598">
        <v>45121</v>
      </c>
      <c r="G297" s="594" t="s">
        <v>3777</v>
      </c>
      <c r="H297" s="242"/>
      <c r="I297" s="252">
        <v>318070</v>
      </c>
      <c r="J297" s="252">
        <v>46044.25</v>
      </c>
      <c r="K297" s="252">
        <v>36515.5</v>
      </c>
      <c r="L297" s="252">
        <v>342863.75</v>
      </c>
      <c r="M297" s="252"/>
      <c r="N297" s="252">
        <v>6506.5</v>
      </c>
      <c r="O297" s="252"/>
      <c r="P297" s="252">
        <f t="shared" ref="P297:P301" si="10">+SUM(I297:N297)</f>
        <v>750000</v>
      </c>
      <c r="Q297" s="252"/>
      <c r="R297" s="183"/>
      <c r="S297" s="255"/>
      <c r="T297" s="19"/>
      <c r="U297" s="19"/>
      <c r="V297" s="19"/>
      <c r="W297" s="19"/>
      <c r="X297" s="19"/>
    </row>
    <row r="298" spans="1:25" s="254" customFormat="1" x14ac:dyDescent="0.25">
      <c r="A298" s="621"/>
      <c r="B298" s="621"/>
      <c r="C298" s="632"/>
      <c r="D298" s="621"/>
      <c r="E298" s="621"/>
      <c r="F298" s="622"/>
      <c r="G298" s="621"/>
      <c r="H298" s="242" t="s">
        <v>4509</v>
      </c>
      <c r="I298" s="252">
        <v>101782.39999999999</v>
      </c>
      <c r="J298" s="252">
        <v>14734.16</v>
      </c>
      <c r="K298" s="252">
        <v>11684.96</v>
      </c>
      <c r="L298" s="252">
        <v>109716.4</v>
      </c>
      <c r="M298" s="252"/>
      <c r="N298" s="252">
        <v>2085.08</v>
      </c>
      <c r="O298" s="252"/>
      <c r="P298" s="252">
        <f t="shared" si="10"/>
        <v>240002.99999999997</v>
      </c>
      <c r="Q298" s="252"/>
      <c r="R298" s="183"/>
      <c r="S298" s="255"/>
      <c r="T298" s="19"/>
      <c r="U298" s="19"/>
      <c r="V298" s="19"/>
      <c r="W298" s="19"/>
      <c r="X298" s="19"/>
    </row>
    <row r="299" spans="1:25" s="254" customFormat="1" x14ac:dyDescent="0.25">
      <c r="A299" s="621"/>
      <c r="B299" s="621"/>
      <c r="C299" s="632"/>
      <c r="D299" s="621"/>
      <c r="E299" s="621"/>
      <c r="F299" s="622"/>
      <c r="G299" s="621"/>
      <c r="H299" s="242" t="s">
        <v>4508</v>
      </c>
      <c r="I299" s="252">
        <v>241733.2</v>
      </c>
      <c r="J299" s="252">
        <v>34993.629999999997</v>
      </c>
      <c r="K299" s="252">
        <v>27751.78</v>
      </c>
      <c r="L299" s="252">
        <v>260576.45</v>
      </c>
      <c r="M299" s="252"/>
      <c r="N299" s="252">
        <v>4944.9399999999996</v>
      </c>
      <c r="O299" s="252"/>
      <c r="P299" s="252">
        <f t="shared" si="10"/>
        <v>570000</v>
      </c>
      <c r="Q299" s="252"/>
      <c r="R299" s="183"/>
      <c r="S299" s="255"/>
      <c r="T299" s="19"/>
      <c r="U299" s="19"/>
      <c r="V299" s="19"/>
      <c r="W299" s="19"/>
      <c r="X299" s="19"/>
    </row>
    <row r="300" spans="1:25" s="254" customFormat="1" x14ac:dyDescent="0.25">
      <c r="A300" s="621"/>
      <c r="B300" s="621"/>
      <c r="C300" s="632"/>
      <c r="D300" s="621"/>
      <c r="E300" s="621"/>
      <c r="F300" s="622"/>
      <c r="G300" s="621"/>
      <c r="H300" s="242" t="s">
        <v>4507</v>
      </c>
      <c r="I300" s="252">
        <v>229010.4</v>
      </c>
      <c r="J300" s="252">
        <v>33151.86</v>
      </c>
      <c r="K300" s="252">
        <v>26291.16</v>
      </c>
      <c r="L300" s="252">
        <v>246861.9</v>
      </c>
      <c r="M300" s="252"/>
      <c r="N300" s="252">
        <v>4684.68</v>
      </c>
      <c r="O300" s="252"/>
      <c r="P300" s="252">
        <f t="shared" si="10"/>
        <v>540000</v>
      </c>
      <c r="Q300" s="252"/>
      <c r="R300" s="183"/>
      <c r="S300" s="255"/>
      <c r="T300" s="19"/>
      <c r="U300" s="19"/>
      <c r="V300" s="19"/>
      <c r="W300" s="19"/>
      <c r="X300" s="19"/>
    </row>
    <row r="301" spans="1:25" s="254" customFormat="1" x14ac:dyDescent="0.25">
      <c r="A301" s="595"/>
      <c r="B301" s="595"/>
      <c r="C301" s="597"/>
      <c r="D301" s="595"/>
      <c r="E301" s="595"/>
      <c r="F301" s="599"/>
      <c r="G301" s="595"/>
      <c r="H301" s="242" t="s">
        <v>4506</v>
      </c>
      <c r="I301" s="252">
        <v>674308.4</v>
      </c>
      <c r="J301" s="252">
        <v>97613.81</v>
      </c>
      <c r="K301" s="252">
        <v>77412.86</v>
      </c>
      <c r="L301" s="252">
        <v>726871.15</v>
      </c>
      <c r="M301" s="252"/>
      <c r="N301" s="252">
        <v>13793.78</v>
      </c>
      <c r="O301" s="252"/>
      <c r="P301" s="252">
        <f t="shared" si="10"/>
        <v>1590000</v>
      </c>
      <c r="Q301" s="252"/>
      <c r="R301" s="183"/>
      <c r="S301" s="255"/>
      <c r="T301" s="19"/>
      <c r="U301" s="19"/>
      <c r="V301" s="19"/>
      <c r="W301" s="19"/>
      <c r="X301" s="19"/>
    </row>
    <row r="302" spans="1:25" s="19" customFormat="1" x14ac:dyDescent="0.25">
      <c r="A302" s="242" t="s">
        <v>3335</v>
      </c>
      <c r="B302" s="12" t="s">
        <v>3340</v>
      </c>
      <c r="C302" s="249" t="s">
        <v>2085</v>
      </c>
      <c r="D302" s="242" t="s">
        <v>3341</v>
      </c>
      <c r="E302" s="242" t="s">
        <v>1612</v>
      </c>
      <c r="F302" s="243">
        <v>44650</v>
      </c>
      <c r="G302" s="242" t="s">
        <v>3048</v>
      </c>
      <c r="H302" s="242"/>
      <c r="I302" s="252">
        <v>3436.94</v>
      </c>
      <c r="J302" s="252">
        <v>1656.33</v>
      </c>
      <c r="K302" s="252">
        <v>1349.21</v>
      </c>
      <c r="L302" s="252">
        <v>5105.51</v>
      </c>
      <c r="M302" s="252"/>
      <c r="N302" s="252">
        <v>108.28</v>
      </c>
      <c r="O302" s="252"/>
      <c r="P302" s="252">
        <v>11656.27</v>
      </c>
      <c r="Q302" s="252">
        <v>11854.43</v>
      </c>
      <c r="R302" s="183">
        <v>44691</v>
      </c>
      <c r="S302" s="255">
        <v>3281527</v>
      </c>
      <c r="Y302" s="270"/>
    </row>
    <row r="303" spans="1:25" s="19" customFormat="1" x14ac:dyDescent="0.25">
      <c r="A303" s="242" t="s">
        <v>3937</v>
      </c>
      <c r="B303" s="12" t="s">
        <v>3938</v>
      </c>
      <c r="C303" s="249" t="s">
        <v>2085</v>
      </c>
      <c r="D303" s="242" t="s">
        <v>3939</v>
      </c>
      <c r="E303" s="242" t="s">
        <v>1630</v>
      </c>
      <c r="F303" s="243">
        <v>44623</v>
      </c>
      <c r="G303" s="242" t="s">
        <v>3048</v>
      </c>
      <c r="H303" s="242"/>
      <c r="I303" s="252">
        <v>2577.1999999999998</v>
      </c>
      <c r="J303" s="252">
        <v>1656.33</v>
      </c>
      <c r="K303" s="252">
        <v>1349.21</v>
      </c>
      <c r="L303" s="252">
        <v>1193.8599999999999</v>
      </c>
      <c r="M303" s="252"/>
      <c r="N303" s="252">
        <v>101.53</v>
      </c>
      <c r="O303" s="252"/>
      <c r="P303" s="252">
        <f>SUM(I303:N303)</f>
        <v>6878.1299999999992</v>
      </c>
      <c r="Q303" s="252">
        <v>7401.31</v>
      </c>
      <c r="R303" s="183">
        <v>45019</v>
      </c>
      <c r="S303" s="255">
        <v>3495210</v>
      </c>
      <c r="Y303" s="270"/>
    </row>
    <row r="304" spans="1:25" s="271" customFormat="1" x14ac:dyDescent="0.25">
      <c r="A304" s="242" t="s">
        <v>5159</v>
      </c>
      <c r="B304" s="12" t="s">
        <v>4392</v>
      </c>
      <c r="C304" s="249" t="s">
        <v>2085</v>
      </c>
      <c r="D304" s="242" t="s">
        <v>5160</v>
      </c>
      <c r="E304" s="242" t="s">
        <v>5161</v>
      </c>
      <c r="F304" s="243">
        <v>44600</v>
      </c>
      <c r="G304" s="242" t="s">
        <v>328</v>
      </c>
      <c r="H304" s="242"/>
      <c r="I304" s="252">
        <v>3955.82</v>
      </c>
      <c r="J304" s="252">
        <v>1445.16</v>
      </c>
      <c r="K304" s="252">
        <v>2169.81</v>
      </c>
      <c r="L304" s="252">
        <v>1193.8599999999999</v>
      </c>
      <c r="M304" s="252"/>
      <c r="N304" s="252">
        <v>131.52000000000001</v>
      </c>
      <c r="O304" s="252"/>
      <c r="P304" s="252">
        <f>SUM(I304:N304)</f>
        <v>8896.1700000000019</v>
      </c>
      <c r="Q304" s="252">
        <v>9192.19</v>
      </c>
      <c r="R304" s="183">
        <v>44845</v>
      </c>
      <c r="S304" s="255">
        <v>3382710</v>
      </c>
      <c r="T304" s="19"/>
      <c r="U304" s="19"/>
      <c r="V304" s="19"/>
      <c r="W304" s="19"/>
      <c r="X304" s="19"/>
    </row>
    <row r="305" spans="1:25" s="254" customFormat="1" x14ac:dyDescent="0.25">
      <c r="A305" s="242" t="s">
        <v>4501</v>
      </c>
      <c r="B305" s="12" t="s">
        <v>1916</v>
      </c>
      <c r="C305" s="249" t="s">
        <v>2021</v>
      </c>
      <c r="D305" s="242" t="s">
        <v>4502</v>
      </c>
      <c r="E305" s="242" t="s">
        <v>1777</v>
      </c>
      <c r="F305" s="243">
        <v>44690</v>
      </c>
      <c r="G305" s="242" t="s">
        <v>331</v>
      </c>
      <c r="H305" s="242"/>
      <c r="I305" s="252">
        <v>7400.46</v>
      </c>
      <c r="J305" s="252">
        <v>1965.34</v>
      </c>
      <c r="K305" s="252">
        <v>1559.06</v>
      </c>
      <c r="L305" s="252">
        <v>1261.2</v>
      </c>
      <c r="M305" s="252"/>
      <c r="N305" s="252">
        <v>182.61</v>
      </c>
      <c r="O305" s="252"/>
      <c r="P305" s="252">
        <v>12368.67</v>
      </c>
      <c r="Q305" s="252">
        <v>14842.95</v>
      </c>
      <c r="R305" s="183">
        <v>45477</v>
      </c>
      <c r="S305" s="255">
        <v>3803044</v>
      </c>
      <c r="T305" s="19"/>
      <c r="U305" s="19"/>
      <c r="V305" s="19"/>
      <c r="W305" s="19"/>
      <c r="X305" s="19"/>
    </row>
    <row r="306" spans="1:25" s="254" customFormat="1" x14ac:dyDescent="0.25">
      <c r="A306" s="242" t="s">
        <v>4604</v>
      </c>
      <c r="B306" s="12" t="s">
        <v>1746</v>
      </c>
      <c r="C306" s="249" t="s">
        <v>2021</v>
      </c>
      <c r="D306" s="242" t="s">
        <v>4605</v>
      </c>
      <c r="E306" s="242" t="s">
        <v>1614</v>
      </c>
      <c r="F306" s="243">
        <v>44657</v>
      </c>
      <c r="G306" s="242" t="s">
        <v>330</v>
      </c>
      <c r="H306" s="242"/>
      <c r="I306" s="252">
        <v>2747.37</v>
      </c>
      <c r="J306" s="252">
        <v>1765.7</v>
      </c>
      <c r="K306" s="252">
        <v>1438.3</v>
      </c>
      <c r="L306" s="252">
        <v>1272.69</v>
      </c>
      <c r="M306" s="252"/>
      <c r="N306" s="252">
        <v>108.23</v>
      </c>
      <c r="O306" s="252"/>
      <c r="P306" s="252">
        <f>SUM(I306:N306)</f>
        <v>7332.2899999999991</v>
      </c>
      <c r="Q306" s="252">
        <v>7332.29</v>
      </c>
      <c r="R306" s="183">
        <v>45195</v>
      </c>
      <c r="S306" s="255">
        <v>3592667</v>
      </c>
      <c r="T306" s="19"/>
      <c r="U306" s="19"/>
      <c r="V306" s="19"/>
      <c r="W306" s="19"/>
      <c r="X306" s="19"/>
    </row>
    <row r="307" spans="1:25" s="254" customFormat="1" x14ac:dyDescent="0.25">
      <c r="A307" s="594" t="s">
        <v>5984</v>
      </c>
      <c r="B307" s="594" t="s">
        <v>4499</v>
      </c>
      <c r="C307" s="596" t="s">
        <v>2085</v>
      </c>
      <c r="D307" s="594" t="s">
        <v>4500</v>
      </c>
      <c r="E307" s="594" t="s">
        <v>2185</v>
      </c>
      <c r="F307" s="598">
        <v>45063</v>
      </c>
      <c r="G307" s="594" t="s">
        <v>331</v>
      </c>
      <c r="H307" s="242" t="s">
        <v>4496</v>
      </c>
      <c r="I307" s="252">
        <v>15705.13</v>
      </c>
      <c r="J307" s="252">
        <v>2434.31</v>
      </c>
      <c r="K307" s="252">
        <v>15012.48</v>
      </c>
      <c r="L307" s="252">
        <v>2793.75</v>
      </c>
      <c r="M307" s="252"/>
      <c r="N307" s="252">
        <v>622.33000000000004</v>
      </c>
      <c r="O307" s="252"/>
      <c r="P307" s="252">
        <f>+SUM(I307:N307)</f>
        <v>36568</v>
      </c>
      <c r="Q307" s="252"/>
      <c r="R307" s="183"/>
      <c r="S307" s="255"/>
      <c r="T307" s="19"/>
      <c r="U307" s="19"/>
      <c r="V307" s="19"/>
      <c r="W307" s="19"/>
      <c r="X307" s="19"/>
    </row>
    <row r="308" spans="1:25" s="254" customFormat="1" x14ac:dyDescent="0.25">
      <c r="A308" s="621"/>
      <c r="B308" s="621"/>
      <c r="C308" s="632"/>
      <c r="D308" s="621"/>
      <c r="E308" s="621"/>
      <c r="F308" s="622"/>
      <c r="G308" s="621"/>
      <c r="H308" s="242" t="s">
        <v>4498</v>
      </c>
      <c r="I308" s="252">
        <v>7852.57</v>
      </c>
      <c r="J308" s="252">
        <v>1217.1600000000001</v>
      </c>
      <c r="K308" s="252">
        <v>7506.24</v>
      </c>
      <c r="L308" s="252">
        <v>1396.88</v>
      </c>
      <c r="M308" s="252"/>
      <c r="N308" s="252">
        <v>311.16000000000003</v>
      </c>
      <c r="O308" s="252"/>
      <c r="P308" s="252">
        <f t="shared" ref="P308:P309" si="11">+SUM(I308:N308)</f>
        <v>18284.010000000002</v>
      </c>
      <c r="Q308" s="252"/>
      <c r="R308" s="183"/>
      <c r="S308" s="255"/>
      <c r="T308" s="19"/>
      <c r="U308" s="19"/>
      <c r="V308" s="19"/>
      <c r="W308" s="19"/>
      <c r="X308" s="19"/>
    </row>
    <row r="309" spans="1:25" s="254" customFormat="1" x14ac:dyDescent="0.25">
      <c r="A309" s="595"/>
      <c r="B309" s="595"/>
      <c r="C309" s="597"/>
      <c r="D309" s="595"/>
      <c r="E309" s="595"/>
      <c r="F309" s="599"/>
      <c r="G309" s="595"/>
      <c r="H309" s="242" t="s">
        <v>4497</v>
      </c>
      <c r="I309" s="252">
        <v>7852.57</v>
      </c>
      <c r="J309" s="252">
        <v>1217.1600000000001</v>
      </c>
      <c r="K309" s="252">
        <v>7506.24</v>
      </c>
      <c r="L309" s="252">
        <v>1396.88</v>
      </c>
      <c r="M309" s="252"/>
      <c r="N309" s="252">
        <v>311.16000000000003</v>
      </c>
      <c r="O309" s="252"/>
      <c r="P309" s="252">
        <f t="shared" si="11"/>
        <v>18284.010000000002</v>
      </c>
      <c r="Q309" s="252"/>
      <c r="R309" s="183"/>
      <c r="S309" s="255"/>
      <c r="T309" s="19"/>
      <c r="U309" s="19"/>
      <c r="V309" s="19"/>
      <c r="W309" s="19"/>
      <c r="X309" s="19"/>
    </row>
    <row r="310" spans="1:25" s="19" customFormat="1" x14ac:dyDescent="0.25">
      <c r="A310" s="242" t="s">
        <v>3627</v>
      </c>
      <c r="B310" s="12" t="s">
        <v>1714</v>
      </c>
      <c r="C310" s="249" t="s">
        <v>2085</v>
      </c>
      <c r="D310" s="242" t="s">
        <v>3628</v>
      </c>
      <c r="E310" s="242" t="s">
        <v>3633</v>
      </c>
      <c r="F310" s="243">
        <v>44623</v>
      </c>
      <c r="G310" s="242" t="s">
        <v>328</v>
      </c>
      <c r="H310" s="242"/>
      <c r="I310" s="252">
        <v>1977.91</v>
      </c>
      <c r="J310" s="252">
        <v>722.58</v>
      </c>
      <c r="K310" s="252">
        <v>1084.9000000000001</v>
      </c>
      <c r="L310" s="252">
        <v>596.92999999999995</v>
      </c>
      <c r="M310" s="252"/>
      <c r="N310" s="252">
        <v>65.760000000000005</v>
      </c>
      <c r="O310" s="252"/>
      <c r="P310" s="252">
        <v>4448.08</v>
      </c>
      <c r="Q310" s="252">
        <v>4701.7700000000004</v>
      </c>
      <c r="R310" s="183">
        <v>44868</v>
      </c>
      <c r="S310" s="255">
        <v>3395581</v>
      </c>
      <c r="Y310" s="270"/>
    </row>
    <row r="311" spans="1:25" s="254" customFormat="1" x14ac:dyDescent="0.25">
      <c r="A311" s="242" t="s">
        <v>3467</v>
      </c>
      <c r="B311" s="12" t="s">
        <v>3468</v>
      </c>
      <c r="C311" s="249" t="s">
        <v>2085</v>
      </c>
      <c r="D311" s="242" t="s">
        <v>3469</v>
      </c>
      <c r="E311" s="242" t="s">
        <v>1777</v>
      </c>
      <c r="F311" s="243">
        <v>44753</v>
      </c>
      <c r="G311" s="242" t="s">
        <v>331</v>
      </c>
      <c r="H311" s="242"/>
      <c r="I311" s="252">
        <v>3700.23</v>
      </c>
      <c r="J311" s="252">
        <v>982.67</v>
      </c>
      <c r="K311" s="252">
        <v>779.53</v>
      </c>
      <c r="L311" s="252">
        <v>630.6</v>
      </c>
      <c r="M311" s="252"/>
      <c r="N311" s="252">
        <v>91.31</v>
      </c>
      <c r="O311" s="252"/>
      <c r="P311" s="252">
        <v>6184.34</v>
      </c>
      <c r="Q311" s="252">
        <v>6283.28</v>
      </c>
      <c r="R311" s="183">
        <v>44782</v>
      </c>
      <c r="S311" s="255">
        <v>3340046</v>
      </c>
      <c r="T311" s="19"/>
      <c r="U311" s="19"/>
      <c r="V311" s="19"/>
      <c r="W311" s="19"/>
      <c r="X311" s="19"/>
    </row>
    <row r="312" spans="1:25" s="254" customFormat="1" x14ac:dyDescent="0.25">
      <c r="A312" s="242" t="s">
        <v>3257</v>
      </c>
      <c r="B312" s="19" t="s">
        <v>3872</v>
      </c>
      <c r="C312" s="249" t="s">
        <v>2085</v>
      </c>
      <c r="D312" s="242" t="s">
        <v>3258</v>
      </c>
      <c r="E312" s="242" t="s">
        <v>1614</v>
      </c>
      <c r="F312" s="243">
        <v>44599</v>
      </c>
      <c r="G312" s="242" t="s">
        <v>330</v>
      </c>
      <c r="H312" s="242"/>
      <c r="I312" s="252">
        <v>2577.1999999999998</v>
      </c>
      <c r="J312" s="252">
        <v>1656.33</v>
      </c>
      <c r="K312" s="252">
        <v>1349.21</v>
      </c>
      <c r="L312" s="252">
        <v>1193.8599999999999</v>
      </c>
      <c r="M312" s="252"/>
      <c r="N312" s="252">
        <v>101.53</v>
      </c>
      <c r="O312" s="252"/>
      <c r="P312" s="252">
        <v>6878.13</v>
      </c>
      <c r="Q312" s="252">
        <v>6878.13</v>
      </c>
      <c r="R312" s="183">
        <v>44600</v>
      </c>
      <c r="S312" s="255">
        <v>3227001</v>
      </c>
      <c r="T312" s="19"/>
      <c r="U312" s="19"/>
      <c r="V312" s="19"/>
      <c r="W312" s="19"/>
      <c r="X312" s="19"/>
    </row>
    <row r="313" spans="1:25" s="254" customFormat="1" x14ac:dyDescent="0.25">
      <c r="A313" s="242" t="s">
        <v>3267</v>
      </c>
      <c r="B313" s="19" t="s">
        <v>1714</v>
      </c>
      <c r="C313" s="249" t="s">
        <v>2085</v>
      </c>
      <c r="D313" s="242" t="s">
        <v>3268</v>
      </c>
      <c r="E313" s="242" t="s">
        <v>1600</v>
      </c>
      <c r="F313" s="243">
        <v>44601</v>
      </c>
      <c r="G313" s="242" t="s">
        <v>331</v>
      </c>
      <c r="H313" s="242"/>
      <c r="I313" s="252">
        <v>3511.78</v>
      </c>
      <c r="J313" s="252">
        <v>932.62</v>
      </c>
      <c r="K313" s="252">
        <v>739.83</v>
      </c>
      <c r="L313" s="252">
        <v>598.48</v>
      </c>
      <c r="M313" s="252"/>
      <c r="N313" s="252">
        <v>86.66</v>
      </c>
      <c r="O313" s="252"/>
      <c r="P313" s="252">
        <v>5869.37</v>
      </c>
      <c r="Q313" s="252">
        <v>5869.37</v>
      </c>
      <c r="R313" s="183">
        <v>44615</v>
      </c>
      <c r="S313" s="255">
        <v>3236822</v>
      </c>
      <c r="T313" s="19"/>
      <c r="U313" s="19"/>
      <c r="V313" s="19"/>
      <c r="W313" s="19"/>
      <c r="X313" s="19"/>
    </row>
    <row r="314" spans="1:25" s="254" customFormat="1" x14ac:dyDescent="0.25">
      <c r="A314" s="242" t="s">
        <v>3605</v>
      </c>
      <c r="B314" s="19" t="s">
        <v>3818</v>
      </c>
      <c r="C314" s="249" t="s">
        <v>2085</v>
      </c>
      <c r="D314" s="242" t="s">
        <v>3606</v>
      </c>
      <c r="E314" s="242" t="s">
        <v>1619</v>
      </c>
      <c r="F314" s="243">
        <v>44712</v>
      </c>
      <c r="G314" s="242" t="s">
        <v>328</v>
      </c>
      <c r="H314" s="242"/>
      <c r="I314" s="252">
        <v>4168.1000000000004</v>
      </c>
      <c r="J314" s="252">
        <v>1522.71</v>
      </c>
      <c r="K314" s="252">
        <v>2286.2399999999998</v>
      </c>
      <c r="L314" s="252">
        <v>1257.93</v>
      </c>
      <c r="M314" s="252"/>
      <c r="N314" s="252">
        <v>138.58000000000001</v>
      </c>
      <c r="O314" s="252"/>
      <c r="P314" s="252">
        <f>SUM(I314:N314)</f>
        <v>9373.56</v>
      </c>
      <c r="Q314" s="252">
        <f>4234.79+1547.07+2322.82+1278.06+140.8</f>
        <v>9523.5399999999991</v>
      </c>
      <c r="R314" s="183">
        <v>44859</v>
      </c>
      <c r="S314" s="255">
        <v>3389360</v>
      </c>
      <c r="T314" s="19"/>
      <c r="U314" s="19"/>
      <c r="V314" s="19"/>
      <c r="W314" s="19"/>
      <c r="X314" s="19"/>
    </row>
    <row r="315" spans="1:25" s="254" customFormat="1" x14ac:dyDescent="0.25">
      <c r="A315" s="242" t="s">
        <v>4494</v>
      </c>
      <c r="B315" s="19" t="s">
        <v>1718</v>
      </c>
      <c r="C315" s="249" t="s">
        <v>2085</v>
      </c>
      <c r="D315" s="242" t="s">
        <v>4495</v>
      </c>
      <c r="E315" s="242" t="s">
        <v>1612</v>
      </c>
      <c r="F315" s="243">
        <v>44620</v>
      </c>
      <c r="G315" s="242" t="s">
        <v>325</v>
      </c>
      <c r="H315" s="242"/>
      <c r="I315" s="252">
        <v>1718.47</v>
      </c>
      <c r="J315" s="252">
        <v>828.17</v>
      </c>
      <c r="K315" s="252">
        <v>674.6</v>
      </c>
      <c r="L315" s="252">
        <v>2552.75</v>
      </c>
      <c r="M315" s="252"/>
      <c r="N315" s="252">
        <v>54.14</v>
      </c>
      <c r="O315" s="252"/>
      <c r="P315" s="252">
        <v>5828.13</v>
      </c>
      <c r="Q315" s="252"/>
      <c r="R315" s="183"/>
      <c r="S315" s="255"/>
      <c r="T315" s="19"/>
      <c r="U315" s="19"/>
      <c r="V315" s="19"/>
      <c r="W315" s="19"/>
      <c r="X315" s="19"/>
    </row>
    <row r="316" spans="1:25" s="254" customFormat="1" x14ac:dyDescent="0.25">
      <c r="A316" s="242" t="s">
        <v>4145</v>
      </c>
      <c r="B316" s="19" t="s">
        <v>4146</v>
      </c>
      <c r="C316" s="249" t="s">
        <v>2085</v>
      </c>
      <c r="D316" s="242" t="s">
        <v>4147</v>
      </c>
      <c r="E316" s="242" t="s">
        <v>1603</v>
      </c>
      <c r="F316" s="243">
        <v>44858</v>
      </c>
      <c r="G316" s="242" t="s">
        <v>327</v>
      </c>
      <c r="H316" s="242"/>
      <c r="I316" s="252">
        <f>91168.98+30701.95</f>
        <v>121870.93</v>
      </c>
      <c r="J316" s="252">
        <f>24211.74+4758.83</f>
        <v>28970.57</v>
      </c>
      <c r="K316" s="252">
        <f>19206.6+29347.87</f>
        <v>48554.47</v>
      </c>
      <c r="L316" s="252">
        <f>105549.64+13194.92</f>
        <v>118744.56</v>
      </c>
      <c r="M316" s="252"/>
      <c r="N316" s="252">
        <f>2293.48+1293.94</f>
        <v>3587.42</v>
      </c>
      <c r="O316" s="252"/>
      <c r="P316" s="252">
        <f>SUM(I316:N316)</f>
        <v>321727.95</v>
      </c>
      <c r="Q316" s="252">
        <v>79297.509999999995</v>
      </c>
      <c r="R316" s="183">
        <v>45105</v>
      </c>
      <c r="S316" s="255">
        <v>3552658</v>
      </c>
      <c r="T316" s="19"/>
      <c r="U316" s="19"/>
      <c r="V316" s="19"/>
      <c r="W316" s="19"/>
      <c r="X316" s="19"/>
    </row>
    <row r="317" spans="1:25" s="254" customFormat="1" x14ac:dyDescent="0.25">
      <c r="A317" s="242" t="s">
        <v>3425</v>
      </c>
      <c r="B317" s="19" t="s">
        <v>3426</v>
      </c>
      <c r="C317" s="249" t="s">
        <v>2085</v>
      </c>
      <c r="D317" s="242" t="s">
        <v>3470</v>
      </c>
      <c r="E317" s="242" t="s">
        <v>1600</v>
      </c>
      <c r="F317" s="243">
        <v>44755</v>
      </c>
      <c r="G317" s="242" t="s">
        <v>331</v>
      </c>
      <c r="H317" s="242"/>
      <c r="I317" s="252">
        <v>7400.46</v>
      </c>
      <c r="J317" s="252">
        <v>1965.34</v>
      </c>
      <c r="K317" s="252">
        <v>1559.06</v>
      </c>
      <c r="L317" s="252">
        <v>1261.6099999999999</v>
      </c>
      <c r="M317" s="252"/>
      <c r="N317" s="252">
        <v>182.61</v>
      </c>
      <c r="O317" s="252"/>
      <c r="P317" s="252">
        <v>12369.08</v>
      </c>
      <c r="Q317" s="252">
        <v>12369.08</v>
      </c>
      <c r="R317" s="183">
        <v>44761</v>
      </c>
      <c r="S317" s="255">
        <v>3324102</v>
      </c>
      <c r="T317" s="19"/>
      <c r="U317" s="19"/>
      <c r="V317" s="19"/>
      <c r="W317" s="19"/>
      <c r="X317" s="19"/>
    </row>
    <row r="318" spans="1:25" s="254" customFormat="1" x14ac:dyDescent="0.25">
      <c r="A318" s="242" t="s">
        <v>3402</v>
      </c>
      <c r="B318" s="19" t="s">
        <v>3875</v>
      </c>
      <c r="C318" s="249" t="s">
        <v>2085</v>
      </c>
      <c r="D318" s="242" t="s">
        <v>3405</v>
      </c>
      <c r="E318" s="242" t="s">
        <v>1614</v>
      </c>
      <c r="F318" s="243">
        <v>44729</v>
      </c>
      <c r="G318" s="242" t="s">
        <v>330</v>
      </c>
      <c r="H318" s="242"/>
      <c r="I318" s="252">
        <v>2577.1999999999998</v>
      </c>
      <c r="J318" s="252">
        <v>1656.33</v>
      </c>
      <c r="K318" s="252">
        <v>1349.21</v>
      </c>
      <c r="L318" s="252">
        <v>1193.8599999999999</v>
      </c>
      <c r="M318" s="252"/>
      <c r="N318" s="252">
        <v>101.53</v>
      </c>
      <c r="O318" s="252"/>
      <c r="P318" s="252">
        <v>6878.13</v>
      </c>
      <c r="Q318" s="252">
        <v>6995.07</v>
      </c>
      <c r="R318" s="183">
        <v>44729</v>
      </c>
      <c r="S318" s="255">
        <v>3312065</v>
      </c>
      <c r="T318" s="19"/>
      <c r="U318" s="19"/>
      <c r="V318" s="19"/>
      <c r="W318" s="19"/>
      <c r="X318" s="19"/>
    </row>
    <row r="319" spans="1:25" s="254" customFormat="1" x14ac:dyDescent="0.25">
      <c r="A319" s="242" t="s">
        <v>3336</v>
      </c>
      <c r="B319" s="19" t="s">
        <v>1718</v>
      </c>
      <c r="C319" s="249" t="s">
        <v>2085</v>
      </c>
      <c r="D319" s="242" t="s">
        <v>3337</v>
      </c>
      <c r="E319" s="242" t="s">
        <v>1612</v>
      </c>
      <c r="F319" s="243">
        <v>44652</v>
      </c>
      <c r="G319" s="242" t="s">
        <v>3338</v>
      </c>
      <c r="H319" s="242"/>
      <c r="I319" s="252">
        <v>1718.47</v>
      </c>
      <c r="J319" s="252">
        <v>828.17</v>
      </c>
      <c r="K319" s="252">
        <v>674.6</v>
      </c>
      <c r="L319" s="252">
        <v>2552.75</v>
      </c>
      <c r="M319" s="252"/>
      <c r="N319" s="252">
        <v>54.14</v>
      </c>
      <c r="O319" s="252"/>
      <c r="P319" s="252">
        <v>5828.13</v>
      </c>
      <c r="Q319" s="252">
        <v>5927.21</v>
      </c>
      <c r="R319" s="183">
        <v>44686</v>
      </c>
      <c r="S319" s="255">
        <v>3279045</v>
      </c>
      <c r="T319" s="19"/>
      <c r="U319" s="19"/>
      <c r="V319" s="19"/>
      <c r="W319" s="19"/>
      <c r="X319" s="19"/>
    </row>
    <row r="320" spans="1:25" s="254" customFormat="1" x14ac:dyDescent="0.25">
      <c r="A320" s="242" t="s">
        <v>3369</v>
      </c>
      <c r="B320" s="19" t="s">
        <v>1714</v>
      </c>
      <c r="C320" s="249" t="s">
        <v>2085</v>
      </c>
      <c r="D320" s="242" t="s">
        <v>3370</v>
      </c>
      <c r="E320" s="242" t="s">
        <v>1631</v>
      </c>
      <c r="F320" s="243">
        <v>44690</v>
      </c>
      <c r="G320" s="242" t="s">
        <v>329</v>
      </c>
      <c r="H320" s="242"/>
      <c r="I320" s="252">
        <v>4457.7</v>
      </c>
      <c r="J320" s="252">
        <v>594.51</v>
      </c>
      <c r="K320" s="252">
        <v>2261.0100000000002</v>
      </c>
      <c r="L320" s="252">
        <v>628.96</v>
      </c>
      <c r="M320" s="252"/>
      <c r="N320" s="252">
        <v>119.15</v>
      </c>
      <c r="O320" s="252"/>
      <c r="P320" s="252">
        <v>8061.33</v>
      </c>
      <c r="Q320" s="252">
        <v>8061.33</v>
      </c>
      <c r="R320" s="183">
        <v>44708</v>
      </c>
      <c r="S320" s="255">
        <v>3294452</v>
      </c>
      <c r="T320" s="19"/>
      <c r="U320" s="19"/>
      <c r="V320" s="19"/>
      <c r="W320" s="19"/>
      <c r="X320" s="19"/>
    </row>
    <row r="321" spans="1:24" s="254" customFormat="1" x14ac:dyDescent="0.25">
      <c r="A321" s="279" t="s">
        <v>3348</v>
      </c>
      <c r="B321" s="19" t="s">
        <v>1718</v>
      </c>
      <c r="C321" s="249" t="s">
        <v>2085</v>
      </c>
      <c r="D321" s="242" t="s">
        <v>3349</v>
      </c>
      <c r="E321" s="242" t="s">
        <v>1612</v>
      </c>
      <c r="F321" s="243">
        <v>44602</v>
      </c>
      <c r="G321" s="242" t="s">
        <v>325</v>
      </c>
      <c r="H321" s="242"/>
      <c r="I321" s="252">
        <v>1718.47</v>
      </c>
      <c r="J321" s="252">
        <v>828.17</v>
      </c>
      <c r="K321" s="252">
        <v>674.6</v>
      </c>
      <c r="L321" s="252">
        <v>2552.75</v>
      </c>
      <c r="M321" s="252"/>
      <c r="N321" s="252">
        <v>54.14</v>
      </c>
      <c r="O321" s="252"/>
      <c r="P321" s="252">
        <v>5828.13</v>
      </c>
      <c r="Q321" s="252">
        <v>5927.21</v>
      </c>
      <c r="R321" s="183">
        <v>44690</v>
      </c>
      <c r="S321" s="255">
        <v>3280847</v>
      </c>
      <c r="T321" s="19"/>
      <c r="U321" s="19"/>
      <c r="V321" s="19"/>
      <c r="W321" s="19"/>
      <c r="X321" s="19"/>
    </row>
    <row r="322" spans="1:24" s="254" customFormat="1" x14ac:dyDescent="0.25">
      <c r="A322" s="279" t="s">
        <v>4243</v>
      </c>
      <c r="B322" s="19" t="s">
        <v>1714</v>
      </c>
      <c r="C322" s="249" t="s">
        <v>2021</v>
      </c>
      <c r="D322" s="242" t="s">
        <v>4244</v>
      </c>
      <c r="E322" s="242" t="s">
        <v>1600</v>
      </c>
      <c r="F322" s="243">
        <v>44679</v>
      </c>
      <c r="G322" s="242" t="s">
        <v>331</v>
      </c>
      <c r="H322" s="242"/>
      <c r="I322" s="252">
        <v>3700.23</v>
      </c>
      <c r="J322" s="252">
        <v>982.67</v>
      </c>
      <c r="K322" s="252">
        <v>779.53</v>
      </c>
      <c r="L322" s="252">
        <v>630.6</v>
      </c>
      <c r="M322" s="252"/>
      <c r="N322" s="252">
        <v>91.31</v>
      </c>
      <c r="O322" s="252"/>
      <c r="P322" s="252">
        <v>6184.34</v>
      </c>
      <c r="Q322" s="252">
        <v>6702.12</v>
      </c>
      <c r="R322" s="183">
        <v>45167</v>
      </c>
      <c r="S322" s="255">
        <v>3591612</v>
      </c>
      <c r="T322" s="19"/>
      <c r="U322" s="19"/>
      <c r="V322" s="19"/>
      <c r="W322" s="19"/>
      <c r="X322" s="19"/>
    </row>
    <row r="323" spans="1:24" s="254" customFormat="1" x14ac:dyDescent="0.25">
      <c r="A323" s="242" t="s">
        <v>3292</v>
      </c>
      <c r="B323" s="19" t="s">
        <v>3817</v>
      </c>
      <c r="C323" s="249" t="s">
        <v>2085</v>
      </c>
      <c r="D323" s="242" t="s">
        <v>3293</v>
      </c>
      <c r="E323" s="242" t="s">
        <v>1612</v>
      </c>
      <c r="F323" s="243">
        <v>44628</v>
      </c>
      <c r="G323" s="242" t="s">
        <v>325</v>
      </c>
      <c r="H323" s="242"/>
      <c r="I323" s="252">
        <v>1718.47</v>
      </c>
      <c r="J323" s="252">
        <v>828.17</v>
      </c>
      <c r="K323" s="252">
        <v>674.6</v>
      </c>
      <c r="L323" s="252">
        <v>2552.75</v>
      </c>
      <c r="M323" s="252"/>
      <c r="N323" s="252">
        <v>54.14</v>
      </c>
      <c r="O323" s="252"/>
      <c r="P323" s="252">
        <v>5828.13</v>
      </c>
      <c r="Q323" s="252">
        <v>5828.13</v>
      </c>
      <c r="R323" s="183">
        <v>44629</v>
      </c>
      <c r="S323" s="255">
        <v>3251308</v>
      </c>
      <c r="T323" s="19"/>
      <c r="U323" s="19"/>
      <c r="V323" s="19"/>
      <c r="W323" s="19"/>
      <c r="X323" s="19"/>
    </row>
    <row r="324" spans="1:24" s="254" customFormat="1" x14ac:dyDescent="0.25">
      <c r="A324" s="242" t="s">
        <v>4492</v>
      </c>
      <c r="B324" s="19" t="s">
        <v>4493</v>
      </c>
      <c r="C324" s="249" t="s">
        <v>2085</v>
      </c>
      <c r="D324" s="242" t="s">
        <v>2254</v>
      </c>
      <c r="E324" s="242" t="s">
        <v>1616</v>
      </c>
      <c r="F324" s="243">
        <v>44713</v>
      </c>
      <c r="G324" s="242" t="s">
        <v>328</v>
      </c>
      <c r="H324" s="242"/>
      <c r="I324" s="252">
        <v>4168.1000000000004</v>
      </c>
      <c r="J324" s="252">
        <v>1522.71</v>
      </c>
      <c r="K324" s="252">
        <v>2286.2399999999998</v>
      </c>
      <c r="L324" s="252">
        <v>1257.93</v>
      </c>
      <c r="M324" s="252"/>
      <c r="N324" s="252">
        <v>138.58000000000001</v>
      </c>
      <c r="O324" s="252"/>
      <c r="P324" s="252">
        <v>9373.56</v>
      </c>
      <c r="Q324" s="252">
        <v>10158.35</v>
      </c>
      <c r="R324" s="183">
        <v>45237</v>
      </c>
      <c r="S324" s="255">
        <v>3637261</v>
      </c>
      <c r="T324" s="19"/>
      <c r="U324" s="19"/>
      <c r="V324" s="19"/>
      <c r="W324" s="19"/>
      <c r="X324" s="19"/>
    </row>
    <row r="325" spans="1:24" s="254" customFormat="1" x14ac:dyDescent="0.25">
      <c r="A325" s="242" t="s">
        <v>3940</v>
      </c>
      <c r="B325" s="19" t="s">
        <v>3941</v>
      </c>
      <c r="C325" s="249" t="s">
        <v>2085</v>
      </c>
      <c r="D325" s="242" t="s">
        <v>3942</v>
      </c>
      <c r="E325" s="242" t="s">
        <v>1614</v>
      </c>
      <c r="F325" s="243">
        <v>44790</v>
      </c>
      <c r="G325" s="242" t="s">
        <v>330</v>
      </c>
      <c r="H325" s="242"/>
      <c r="I325" s="252">
        <v>2827.84</v>
      </c>
      <c r="J325" s="252">
        <v>1817.41</v>
      </c>
      <c r="K325" s="252">
        <v>1480.42</v>
      </c>
      <c r="L325" s="252">
        <v>1309.97</v>
      </c>
      <c r="M325" s="252"/>
      <c r="N325" s="252">
        <v>111.41</v>
      </c>
      <c r="O325" s="252"/>
      <c r="P325" s="252">
        <f>SUM(I325:N325)</f>
        <v>7547.05</v>
      </c>
      <c r="Q325" s="252">
        <v>7547.05</v>
      </c>
      <c r="R325" s="183">
        <v>45014</v>
      </c>
      <c r="S325" s="255">
        <v>3493486</v>
      </c>
      <c r="T325" s="19"/>
      <c r="U325" s="19"/>
      <c r="V325" s="19"/>
      <c r="W325" s="19"/>
      <c r="X325" s="19"/>
    </row>
    <row r="326" spans="1:24" s="254" customFormat="1" x14ac:dyDescent="0.25">
      <c r="A326" s="242" t="s">
        <v>3403</v>
      </c>
      <c r="B326" s="19" t="s">
        <v>1742</v>
      </c>
      <c r="C326" s="249" t="s">
        <v>2085</v>
      </c>
      <c r="D326" s="242" t="s">
        <v>3404</v>
      </c>
      <c r="E326" s="242" t="s">
        <v>1614</v>
      </c>
      <c r="F326" s="243">
        <v>44691</v>
      </c>
      <c r="G326" s="242" t="s">
        <v>330</v>
      </c>
      <c r="H326" s="242"/>
      <c r="I326" s="252">
        <v>1357.75</v>
      </c>
      <c r="J326" s="252">
        <v>872.61</v>
      </c>
      <c r="K326" s="252">
        <v>710.8</v>
      </c>
      <c r="L326" s="252">
        <v>628.96</v>
      </c>
      <c r="M326" s="252"/>
      <c r="N326" s="252">
        <v>53.49</v>
      </c>
      <c r="O326" s="252"/>
      <c r="P326" s="252">
        <v>3623.61</v>
      </c>
      <c r="Q326" s="252">
        <v>3623.61</v>
      </c>
      <c r="R326" s="183">
        <v>44740</v>
      </c>
      <c r="S326" s="255">
        <v>3316199</v>
      </c>
      <c r="T326" s="19"/>
      <c r="U326" s="19"/>
      <c r="V326" s="19"/>
      <c r="W326" s="19"/>
      <c r="X326" s="19"/>
    </row>
    <row r="327" spans="1:24" s="391" customFormat="1" x14ac:dyDescent="0.25">
      <c r="A327" s="384" t="s">
        <v>3657</v>
      </c>
      <c r="B327" s="520" t="s">
        <v>3861</v>
      </c>
      <c r="C327" s="519" t="s">
        <v>2021</v>
      </c>
      <c r="D327" s="384" t="s">
        <v>3658</v>
      </c>
      <c r="E327" s="384" t="s">
        <v>1600</v>
      </c>
      <c r="F327" s="387">
        <v>44789</v>
      </c>
      <c r="G327" s="384" t="s">
        <v>331</v>
      </c>
      <c r="H327" s="384"/>
      <c r="I327" s="388">
        <v>22315.02</v>
      </c>
      <c r="J327" s="388">
        <v>3458.85</v>
      </c>
      <c r="K327" s="388">
        <v>21330.84</v>
      </c>
      <c r="L327" s="388">
        <v>3969.57</v>
      </c>
      <c r="M327" s="388"/>
      <c r="N327" s="388">
        <v>884.25</v>
      </c>
      <c r="O327" s="388"/>
      <c r="P327" s="388">
        <v>51958.53</v>
      </c>
      <c r="Q327" s="388">
        <v>51958.53</v>
      </c>
      <c r="R327" s="390">
        <v>44883</v>
      </c>
      <c r="S327" s="389">
        <v>3408139</v>
      </c>
      <c r="T327" s="385"/>
      <c r="U327" s="385"/>
      <c r="V327" s="385"/>
      <c r="W327" s="385"/>
      <c r="X327" s="385" t="s">
        <v>5648</v>
      </c>
    </row>
    <row r="328" spans="1:24" s="254" customFormat="1" x14ac:dyDescent="0.25">
      <c r="A328" s="242" t="s">
        <v>3657</v>
      </c>
      <c r="B328" s="278" t="s">
        <v>3861</v>
      </c>
      <c r="C328" s="249" t="s">
        <v>2021</v>
      </c>
      <c r="D328" s="242" t="s">
        <v>3658</v>
      </c>
      <c r="E328" s="242" t="s">
        <v>1600</v>
      </c>
      <c r="F328" s="243">
        <v>44789</v>
      </c>
      <c r="G328" s="242" t="s">
        <v>331</v>
      </c>
      <c r="H328" s="242"/>
      <c r="I328" s="252">
        <v>-22315.02</v>
      </c>
      <c r="J328" s="252">
        <v>-3458.85</v>
      </c>
      <c r="K328" s="252">
        <v>-21330.84</v>
      </c>
      <c r="L328" s="252">
        <v>-3969.57</v>
      </c>
      <c r="M328" s="252"/>
      <c r="N328" s="252">
        <v>-884.25</v>
      </c>
      <c r="O328" s="252"/>
      <c r="P328" s="252">
        <v>-51958.53</v>
      </c>
      <c r="Q328" s="252"/>
      <c r="R328" s="183">
        <v>45162</v>
      </c>
      <c r="S328" s="255" t="s">
        <v>5649</v>
      </c>
      <c r="T328" s="19"/>
      <c r="U328" s="19"/>
      <c r="V328" s="19"/>
      <c r="W328" s="19"/>
      <c r="X328" s="19"/>
    </row>
    <row r="329" spans="1:24" s="254" customFormat="1" x14ac:dyDescent="0.25">
      <c r="A329" s="242" t="s">
        <v>4430</v>
      </c>
      <c r="B329" s="19" t="s">
        <v>4431</v>
      </c>
      <c r="C329" s="249" t="s">
        <v>2021</v>
      </c>
      <c r="D329" s="242" t="s">
        <v>4432</v>
      </c>
      <c r="E329" s="242" t="s">
        <v>1600</v>
      </c>
      <c r="F329" s="243">
        <v>44802</v>
      </c>
      <c r="G329" s="242" t="s">
        <v>331</v>
      </c>
      <c r="H329" s="242"/>
      <c r="I329" s="252">
        <v>7438.34</v>
      </c>
      <c r="J329" s="252">
        <v>1152.95</v>
      </c>
      <c r="K329" s="252">
        <v>7110.28</v>
      </c>
      <c r="L329" s="252">
        <v>1323.19</v>
      </c>
      <c r="M329" s="252"/>
      <c r="N329" s="252">
        <v>294.75</v>
      </c>
      <c r="O329" s="252"/>
      <c r="P329" s="252">
        <v>17319.509999999998</v>
      </c>
      <c r="Q329" s="252"/>
      <c r="R329" s="183"/>
      <c r="S329" s="255"/>
      <c r="T329" s="19"/>
      <c r="U329" s="19"/>
      <c r="V329" s="19"/>
      <c r="W329" s="19"/>
      <c r="X329" s="19"/>
    </row>
    <row r="330" spans="1:24" s="254" customFormat="1" x14ac:dyDescent="0.25">
      <c r="A330" s="242" t="s">
        <v>3353</v>
      </c>
      <c r="B330" s="19" t="s">
        <v>3354</v>
      </c>
      <c r="C330" s="249" t="s">
        <v>2085</v>
      </c>
      <c r="D330" s="242" t="s">
        <v>3355</v>
      </c>
      <c r="E330" s="242" t="s">
        <v>1603</v>
      </c>
      <c r="F330" s="243">
        <v>44692</v>
      </c>
      <c r="G330" s="242" t="s">
        <v>327</v>
      </c>
      <c r="H330" s="242"/>
      <c r="I330" s="252">
        <v>3700.23</v>
      </c>
      <c r="J330" s="252">
        <v>982.67</v>
      </c>
      <c r="K330" s="252">
        <v>674.6</v>
      </c>
      <c r="L330" s="252">
        <v>4283.8900000000003</v>
      </c>
      <c r="M330" s="252"/>
      <c r="N330" s="252">
        <v>93.08</v>
      </c>
      <c r="O330" s="252"/>
      <c r="P330" s="252">
        <v>9839.4</v>
      </c>
      <c r="Q330" s="252">
        <v>9839.4</v>
      </c>
      <c r="R330" s="183">
        <v>44698</v>
      </c>
      <c r="S330" s="255">
        <v>3286266</v>
      </c>
      <c r="T330" s="19"/>
      <c r="U330" s="19"/>
      <c r="V330" s="19"/>
      <c r="W330" s="19"/>
      <c r="X330" s="19"/>
    </row>
    <row r="331" spans="1:24" s="254" customFormat="1" x14ac:dyDescent="0.25">
      <c r="A331" s="233" t="s">
        <v>4208</v>
      </c>
      <c r="B331" s="274" t="s">
        <v>4209</v>
      </c>
      <c r="C331" s="273" t="s">
        <v>2021</v>
      </c>
      <c r="D331" s="233" t="s">
        <v>4210</v>
      </c>
      <c r="E331" s="233" t="s">
        <v>1603</v>
      </c>
      <c r="F331" s="230">
        <v>44693</v>
      </c>
      <c r="G331" s="233" t="s">
        <v>327</v>
      </c>
      <c r="H331" s="242"/>
      <c r="I331" s="252">
        <v>3700.23</v>
      </c>
      <c r="J331" s="252">
        <v>982.67</v>
      </c>
      <c r="K331" s="252">
        <v>779.53</v>
      </c>
      <c r="L331" s="252">
        <v>4283.8900000000003</v>
      </c>
      <c r="M331" s="252"/>
      <c r="N331" s="252">
        <v>93.08</v>
      </c>
      <c r="O331" s="252"/>
      <c r="P331" s="252">
        <v>9839.4</v>
      </c>
      <c r="Q331" s="252">
        <v>10663.21</v>
      </c>
      <c r="R331" s="183">
        <v>45147</v>
      </c>
      <c r="S331" s="255">
        <v>3577523</v>
      </c>
      <c r="T331" s="19"/>
      <c r="U331" s="19"/>
      <c r="V331" s="19"/>
      <c r="W331" s="19"/>
      <c r="X331" s="19"/>
    </row>
    <row r="332" spans="1:24" s="254" customFormat="1" x14ac:dyDescent="0.25">
      <c r="A332" s="594" t="s">
        <v>3679</v>
      </c>
      <c r="B332" s="613" t="s">
        <v>3816</v>
      </c>
      <c r="C332" s="596" t="s">
        <v>2021</v>
      </c>
      <c r="D332" s="594" t="s">
        <v>3697</v>
      </c>
      <c r="E332" s="594" t="s">
        <v>1610</v>
      </c>
      <c r="F332" s="598">
        <v>44817</v>
      </c>
      <c r="G332" s="594" t="s">
        <v>331</v>
      </c>
      <c r="H332" s="242"/>
      <c r="I332" s="252">
        <v>81821.740000000005</v>
      </c>
      <c r="J332" s="252">
        <v>12682.45</v>
      </c>
      <c r="K332" s="252">
        <v>78213.08</v>
      </c>
      <c r="L332" s="252">
        <v>14555.09</v>
      </c>
      <c r="M332" s="252"/>
      <c r="N332" s="252">
        <v>3242.25</v>
      </c>
      <c r="O332" s="252"/>
      <c r="P332" s="252">
        <v>194975.32</v>
      </c>
      <c r="Q332" s="252">
        <v>190514.61</v>
      </c>
      <c r="R332" s="183">
        <v>44889</v>
      </c>
      <c r="S332" s="255">
        <v>3411385</v>
      </c>
      <c r="T332" s="19"/>
      <c r="U332" s="19"/>
      <c r="V332" s="19"/>
      <c r="W332" s="19"/>
      <c r="X332" s="19"/>
    </row>
    <row r="333" spans="1:24" s="254" customFormat="1" x14ac:dyDescent="0.25">
      <c r="A333" s="595"/>
      <c r="B333" s="614"/>
      <c r="C333" s="597"/>
      <c r="D333" s="595"/>
      <c r="E333" s="595"/>
      <c r="F333" s="599"/>
      <c r="G333" s="595"/>
      <c r="H333" s="242"/>
      <c r="I333" s="252">
        <v>1915.77</v>
      </c>
      <c r="J333" s="252">
        <v>296.95</v>
      </c>
      <c r="K333" s="252">
        <v>1831.28</v>
      </c>
      <c r="L333" s="252">
        <v>340.8</v>
      </c>
      <c r="M333" s="252"/>
      <c r="N333" s="252">
        <v>75.91</v>
      </c>
      <c r="O333" s="252"/>
      <c r="P333" s="252">
        <v>4460.71</v>
      </c>
      <c r="Q333" s="252">
        <v>4460.71</v>
      </c>
      <c r="R333" s="183">
        <v>44973</v>
      </c>
      <c r="S333" s="255">
        <v>3460868</v>
      </c>
      <c r="T333" s="19"/>
      <c r="U333" s="19"/>
      <c r="V333" s="19"/>
      <c r="W333" s="19"/>
      <c r="X333" s="19"/>
    </row>
    <row r="334" spans="1:24" s="254" customFormat="1" x14ac:dyDescent="0.25">
      <c r="A334" s="235" t="s">
        <v>4487</v>
      </c>
      <c r="B334" s="237" t="s">
        <v>4488</v>
      </c>
      <c r="C334" s="264" t="s">
        <v>2085</v>
      </c>
      <c r="D334" s="235" t="s">
        <v>4489</v>
      </c>
      <c r="E334" s="235" t="s">
        <v>1766</v>
      </c>
      <c r="F334" s="232">
        <v>44781</v>
      </c>
      <c r="G334" s="235" t="s">
        <v>328</v>
      </c>
      <c r="H334" s="242"/>
      <c r="I334" s="252">
        <v>2031.58</v>
      </c>
      <c r="J334" s="252">
        <v>842.5</v>
      </c>
      <c r="K334" s="252">
        <v>3428.12</v>
      </c>
      <c r="L334" s="252">
        <v>659.51</v>
      </c>
      <c r="M334" s="252"/>
      <c r="N334" s="252">
        <v>107.86</v>
      </c>
      <c r="O334" s="252"/>
      <c r="P334" s="252">
        <v>7069.57</v>
      </c>
      <c r="Q334" s="252"/>
      <c r="R334" s="183"/>
      <c r="S334" s="255"/>
      <c r="T334" s="19"/>
      <c r="U334" s="19"/>
      <c r="V334" s="19"/>
      <c r="W334" s="19"/>
      <c r="X334" s="19"/>
    </row>
    <row r="335" spans="1:24" s="254" customFormat="1" x14ac:dyDescent="0.25">
      <c r="A335" s="242" t="s">
        <v>3427</v>
      </c>
      <c r="B335" s="19" t="s">
        <v>3860</v>
      </c>
      <c r="C335" s="249" t="s">
        <v>2085</v>
      </c>
      <c r="D335" s="242" t="s">
        <v>3428</v>
      </c>
      <c r="E335" s="242" t="s">
        <v>1600</v>
      </c>
      <c r="F335" s="243">
        <v>44715</v>
      </c>
      <c r="G335" s="242" t="s">
        <v>331</v>
      </c>
      <c r="H335" s="242"/>
      <c r="I335" s="252">
        <v>7400.46</v>
      </c>
      <c r="J335" s="252">
        <v>1965.34</v>
      </c>
      <c r="K335" s="252">
        <v>1559.06</v>
      </c>
      <c r="L335" s="252">
        <v>1261.2</v>
      </c>
      <c r="M335" s="252"/>
      <c r="N335" s="252">
        <v>182.61</v>
      </c>
      <c r="O335" s="252"/>
      <c r="P335" s="252">
        <v>12368.67</v>
      </c>
      <c r="Q335" s="252">
        <v>12368.67</v>
      </c>
      <c r="R335" s="183">
        <v>44750</v>
      </c>
      <c r="S335" s="255">
        <v>3321295</v>
      </c>
      <c r="T335" s="19"/>
      <c r="U335" s="19"/>
      <c r="V335" s="19"/>
      <c r="W335" s="19"/>
      <c r="X335" s="19"/>
    </row>
    <row r="336" spans="1:24" s="254" customFormat="1" x14ac:dyDescent="0.25">
      <c r="A336" s="242" t="s">
        <v>4469</v>
      </c>
      <c r="B336" s="19" t="s">
        <v>4470</v>
      </c>
      <c r="C336" s="249" t="s">
        <v>2085</v>
      </c>
      <c r="D336" s="242" t="s">
        <v>4471</v>
      </c>
      <c r="E336" s="242" t="s">
        <v>1615</v>
      </c>
      <c r="F336" s="243">
        <v>44783</v>
      </c>
      <c r="G336" s="242" t="s">
        <v>330</v>
      </c>
      <c r="H336" s="242" t="s">
        <v>4472</v>
      </c>
      <c r="I336" s="252">
        <v>6710.16</v>
      </c>
      <c r="J336" s="252">
        <v>603.55999999999995</v>
      </c>
      <c r="K336" s="252">
        <v>6363.02</v>
      </c>
      <c r="L336" s="252">
        <v>1319.02</v>
      </c>
      <c r="M336" s="252"/>
      <c r="N336" s="252">
        <v>234.17</v>
      </c>
      <c r="O336" s="252"/>
      <c r="P336" s="252">
        <v>15229.93</v>
      </c>
      <c r="Q336" s="252">
        <v>16082.62</v>
      </c>
      <c r="R336" s="183">
        <v>45303</v>
      </c>
      <c r="S336" s="255">
        <v>3682338</v>
      </c>
      <c r="T336" s="19"/>
      <c r="U336" s="19"/>
      <c r="V336" s="19"/>
      <c r="W336" s="19"/>
      <c r="X336" s="19"/>
    </row>
    <row r="337" spans="1:24" s="254" customFormat="1" x14ac:dyDescent="0.25">
      <c r="A337" s="242" t="s">
        <v>4469</v>
      </c>
      <c r="B337" s="19" t="s">
        <v>4470</v>
      </c>
      <c r="C337" s="249" t="s">
        <v>2085</v>
      </c>
      <c r="D337" s="242" t="s">
        <v>4471</v>
      </c>
      <c r="E337" s="242" t="s">
        <v>1615</v>
      </c>
      <c r="F337" s="243">
        <v>44783</v>
      </c>
      <c r="G337" s="242" t="s">
        <v>330</v>
      </c>
      <c r="H337" s="242" t="s">
        <v>4473</v>
      </c>
      <c r="I337" s="252">
        <v>6710.16</v>
      </c>
      <c r="J337" s="252">
        <v>603.55999999999995</v>
      </c>
      <c r="K337" s="252">
        <v>6363.02</v>
      </c>
      <c r="L337" s="252">
        <v>1319.02</v>
      </c>
      <c r="M337" s="252"/>
      <c r="N337" s="252">
        <v>234.17</v>
      </c>
      <c r="O337" s="252"/>
      <c r="P337" s="252">
        <v>15229.93</v>
      </c>
      <c r="Q337" s="252">
        <v>16082.62</v>
      </c>
      <c r="R337" s="183">
        <v>45303</v>
      </c>
      <c r="S337" s="255">
        <v>3682338</v>
      </c>
      <c r="T337" s="19"/>
      <c r="U337" s="19"/>
      <c r="V337" s="19"/>
      <c r="W337" s="19"/>
      <c r="X337" s="19"/>
    </row>
    <row r="338" spans="1:24" s="254" customFormat="1" x14ac:dyDescent="0.25">
      <c r="A338" s="235" t="s">
        <v>4463</v>
      </c>
      <c r="B338" s="235" t="s">
        <v>4464</v>
      </c>
      <c r="C338" s="268" t="s">
        <v>2085</v>
      </c>
      <c r="D338" s="269" t="s">
        <v>4465</v>
      </c>
      <c r="E338" s="235" t="s">
        <v>1600</v>
      </c>
      <c r="F338" s="243">
        <v>44718</v>
      </c>
      <c r="G338" s="242" t="s">
        <v>331</v>
      </c>
      <c r="H338" s="242"/>
      <c r="I338" s="252">
        <v>7400.46</v>
      </c>
      <c r="J338" s="252">
        <v>1965.64</v>
      </c>
      <c r="K338" s="252">
        <v>1559.06</v>
      </c>
      <c r="L338" s="252">
        <v>1261.2</v>
      </c>
      <c r="M338" s="252"/>
      <c r="N338" s="252">
        <v>182.61</v>
      </c>
      <c r="O338" s="252"/>
      <c r="P338" s="252">
        <v>12368.97</v>
      </c>
      <c r="Q338" s="252"/>
      <c r="R338" s="183"/>
      <c r="S338" s="255"/>
      <c r="T338" s="19"/>
      <c r="U338" s="19"/>
      <c r="V338" s="19"/>
      <c r="W338" s="19"/>
      <c r="X338" s="19"/>
    </row>
    <row r="339" spans="1:24" s="254" customFormat="1" x14ac:dyDescent="0.25">
      <c r="A339" s="242" t="s">
        <v>3570</v>
      </c>
      <c r="B339" s="19" t="s">
        <v>3799</v>
      </c>
      <c r="C339" s="249" t="s">
        <v>2085</v>
      </c>
      <c r="D339" s="242" t="s">
        <v>3571</v>
      </c>
      <c r="E339" s="242" t="s">
        <v>2260</v>
      </c>
      <c r="F339" s="243">
        <v>44781</v>
      </c>
      <c r="G339" s="242" t="s">
        <v>331</v>
      </c>
      <c r="H339" s="242"/>
      <c r="I339" s="252">
        <v>7438.34</v>
      </c>
      <c r="J339" s="252">
        <v>1152.95</v>
      </c>
      <c r="K339" s="252">
        <v>7110.28</v>
      </c>
      <c r="L339" s="252">
        <v>1323.19</v>
      </c>
      <c r="M339" s="252"/>
      <c r="N339" s="252">
        <v>294.75</v>
      </c>
      <c r="O339" s="252"/>
      <c r="P339" s="252">
        <v>17319.509999999998</v>
      </c>
      <c r="Q339" s="252">
        <v>17319.509999999998</v>
      </c>
      <c r="R339" s="183">
        <v>44810</v>
      </c>
      <c r="S339" s="255">
        <v>3365183</v>
      </c>
      <c r="T339" s="19"/>
      <c r="U339" s="19"/>
      <c r="V339" s="19"/>
      <c r="W339" s="19"/>
      <c r="X339" s="19"/>
    </row>
    <row r="340" spans="1:24" s="254" customFormat="1" x14ac:dyDescent="0.25">
      <c r="A340" s="242" t="s">
        <v>3429</v>
      </c>
      <c r="B340" s="19" t="s">
        <v>3859</v>
      </c>
      <c r="C340" s="249" t="s">
        <v>2085</v>
      </c>
      <c r="D340" s="242" t="s">
        <v>3430</v>
      </c>
      <c r="E340" s="242" t="s">
        <v>1616</v>
      </c>
      <c r="F340" s="243">
        <v>44732</v>
      </c>
      <c r="G340" s="242" t="s">
        <v>328</v>
      </c>
      <c r="H340" s="242"/>
      <c r="I340" s="252">
        <v>2084.0500000000002</v>
      </c>
      <c r="J340" s="252">
        <v>761.36</v>
      </c>
      <c r="K340" s="252">
        <v>1143.1199999999999</v>
      </c>
      <c r="L340" s="252">
        <v>628.96</v>
      </c>
      <c r="M340" s="252"/>
      <c r="N340" s="252">
        <v>69.290000000000006</v>
      </c>
      <c r="O340" s="252"/>
      <c r="P340" s="252">
        <v>4686.78</v>
      </c>
      <c r="Q340" s="252">
        <v>4686.78</v>
      </c>
      <c r="R340" s="183">
        <v>44748</v>
      </c>
      <c r="S340" s="255">
        <v>3319583</v>
      </c>
      <c r="T340" s="19"/>
      <c r="U340" s="19"/>
      <c r="V340" s="19"/>
      <c r="W340" s="19"/>
      <c r="X340" s="19"/>
    </row>
    <row r="341" spans="1:24" s="254" customFormat="1" x14ac:dyDescent="0.25">
      <c r="A341" s="242" t="s">
        <v>3508</v>
      </c>
      <c r="B341" s="19" t="s">
        <v>3858</v>
      </c>
      <c r="C341" s="249" t="s">
        <v>2085</v>
      </c>
      <c r="D341" s="242" t="s">
        <v>3509</v>
      </c>
      <c r="E341" s="242" t="s">
        <v>1614</v>
      </c>
      <c r="F341" s="243">
        <v>44698</v>
      </c>
      <c r="G341" s="242" t="s">
        <v>330</v>
      </c>
      <c r="H341" s="242"/>
      <c r="I341" s="252">
        <v>1357.75</v>
      </c>
      <c r="J341" s="252">
        <v>872.61</v>
      </c>
      <c r="K341" s="252">
        <v>710.8</v>
      </c>
      <c r="L341" s="252">
        <v>628.96</v>
      </c>
      <c r="M341" s="252"/>
      <c r="N341" s="252">
        <v>53.49</v>
      </c>
      <c r="O341" s="252"/>
      <c r="P341" s="252">
        <v>3623.61</v>
      </c>
      <c r="Q341" s="252">
        <v>3681.58</v>
      </c>
      <c r="R341" s="183">
        <v>44797</v>
      </c>
      <c r="S341" s="255">
        <v>3349791</v>
      </c>
      <c r="T341" s="19"/>
      <c r="U341" s="19"/>
      <c r="V341" s="19"/>
      <c r="W341" s="19"/>
      <c r="X341" s="19"/>
    </row>
    <row r="342" spans="1:24" s="254" customFormat="1" x14ac:dyDescent="0.25">
      <c r="A342" s="242" t="s">
        <v>4446</v>
      </c>
      <c r="B342" s="19" t="s">
        <v>4447</v>
      </c>
      <c r="C342" s="249" t="s">
        <v>2085</v>
      </c>
      <c r="D342" s="242" t="s">
        <v>4448</v>
      </c>
      <c r="E342" s="242" t="s">
        <v>3466</v>
      </c>
      <c r="F342" s="243">
        <v>44806</v>
      </c>
      <c r="G342" s="242" t="s">
        <v>330</v>
      </c>
      <c r="H342" s="242"/>
      <c r="I342" s="252">
        <v>26129.56</v>
      </c>
      <c r="J342" s="252">
        <v>2414.2399999999998</v>
      </c>
      <c r="K342" s="252">
        <v>25452.080000000002</v>
      </c>
      <c r="L342" s="252">
        <v>5276.08</v>
      </c>
      <c r="M342" s="252"/>
      <c r="N342" s="252">
        <v>926</v>
      </c>
      <c r="O342" s="252"/>
      <c r="P342" s="252">
        <v>60197.96</v>
      </c>
      <c r="Q342" s="252">
        <v>60463.93</v>
      </c>
      <c r="R342" s="183">
        <v>45435</v>
      </c>
      <c r="S342" s="255">
        <v>3772146</v>
      </c>
      <c r="T342" s="19"/>
      <c r="U342" s="19"/>
      <c r="V342" s="19"/>
      <c r="W342" s="19"/>
      <c r="X342" s="19"/>
    </row>
    <row r="343" spans="1:24" s="254" customFormat="1" x14ac:dyDescent="0.25">
      <c r="A343" s="242" t="s">
        <v>3371</v>
      </c>
      <c r="B343" s="19" t="s">
        <v>3373</v>
      </c>
      <c r="C343" s="249" t="s">
        <v>2085</v>
      </c>
      <c r="D343" s="242" t="s">
        <v>3374</v>
      </c>
      <c r="E343" s="242" t="s">
        <v>1631</v>
      </c>
      <c r="F343" s="243">
        <v>44699</v>
      </c>
      <c r="G343" s="242" t="s">
        <v>329</v>
      </c>
      <c r="H343" s="242"/>
      <c r="I343" s="252">
        <v>4457.7</v>
      </c>
      <c r="J343" s="252">
        <v>594.51</v>
      </c>
      <c r="K343" s="252">
        <v>2261.0100000000002</v>
      </c>
      <c r="L343" s="252">
        <v>628.96</v>
      </c>
      <c r="M343" s="252"/>
      <c r="N343" s="252">
        <v>119.15</v>
      </c>
      <c r="O343" s="252"/>
      <c r="P343" s="252">
        <v>8061.33</v>
      </c>
      <c r="Q343" s="252">
        <v>8061.33</v>
      </c>
      <c r="R343" s="183">
        <v>44708</v>
      </c>
      <c r="S343" s="255">
        <v>3294437</v>
      </c>
      <c r="T343" s="19"/>
      <c r="U343" s="19"/>
      <c r="V343" s="19"/>
      <c r="W343" s="19"/>
      <c r="X343" s="19"/>
    </row>
    <row r="344" spans="1:24" s="254" customFormat="1" x14ac:dyDescent="0.25">
      <c r="A344" s="242" t="s">
        <v>3372</v>
      </c>
      <c r="B344" s="19" t="s">
        <v>3813</v>
      </c>
      <c r="C344" s="249" t="s">
        <v>2085</v>
      </c>
      <c r="D344" s="242" t="s">
        <v>3375</v>
      </c>
      <c r="E344" s="242" t="s">
        <v>1612</v>
      </c>
      <c r="F344" s="243">
        <v>44699</v>
      </c>
      <c r="G344" s="242" t="s">
        <v>325</v>
      </c>
      <c r="H344" s="242"/>
      <c r="I344" s="252">
        <v>1810.69</v>
      </c>
      <c r="J344" s="252">
        <v>872.61</v>
      </c>
      <c r="K344" s="252">
        <v>710.8</v>
      </c>
      <c r="L344" s="252">
        <v>2689.74</v>
      </c>
      <c r="M344" s="252"/>
      <c r="N344" s="252">
        <v>57.04</v>
      </c>
      <c r="O344" s="252"/>
      <c r="P344" s="252">
        <v>6140.88</v>
      </c>
      <c r="Q344" s="252">
        <v>6140.88</v>
      </c>
      <c r="R344" s="183">
        <v>44708</v>
      </c>
      <c r="S344" s="255">
        <v>3294432</v>
      </c>
      <c r="T344" s="19"/>
      <c r="U344" s="19"/>
      <c r="V344" s="19"/>
      <c r="W344" s="19"/>
      <c r="X344" s="19"/>
    </row>
    <row r="345" spans="1:24" s="254" customFormat="1" x14ac:dyDescent="0.25">
      <c r="A345" s="242" t="s">
        <v>3447</v>
      </c>
      <c r="B345" s="19" t="s">
        <v>1714</v>
      </c>
      <c r="C345" s="249" t="s">
        <v>2085</v>
      </c>
      <c r="D345" s="242" t="s">
        <v>3448</v>
      </c>
      <c r="E345" s="242" t="s">
        <v>2452</v>
      </c>
      <c r="F345" s="243">
        <v>44699</v>
      </c>
      <c r="G345" s="242" t="s">
        <v>331</v>
      </c>
      <c r="H345" s="242"/>
      <c r="I345" s="252">
        <v>3700.23</v>
      </c>
      <c r="J345" s="252">
        <v>982.67</v>
      </c>
      <c r="K345" s="252">
        <v>779.53</v>
      </c>
      <c r="L345" s="252">
        <v>630.6</v>
      </c>
      <c r="M345" s="252"/>
      <c r="N345" s="252">
        <v>91.31</v>
      </c>
      <c r="O345" s="252"/>
      <c r="P345" s="252">
        <v>6184.34</v>
      </c>
      <c r="Q345" s="252">
        <v>6184.34</v>
      </c>
      <c r="R345" s="183">
        <v>44750</v>
      </c>
      <c r="S345" s="255">
        <v>3321278</v>
      </c>
      <c r="T345" s="19"/>
      <c r="U345" s="19"/>
      <c r="V345" s="19"/>
      <c r="W345" s="19"/>
      <c r="X345" s="19"/>
    </row>
    <row r="346" spans="1:24" s="254" customFormat="1" x14ac:dyDescent="0.25">
      <c r="A346" s="242" t="s">
        <v>3918</v>
      </c>
      <c r="B346" s="19" t="s">
        <v>1716</v>
      </c>
      <c r="C346" s="249" t="s">
        <v>2085</v>
      </c>
      <c r="D346" s="242" t="s">
        <v>3919</v>
      </c>
      <c r="E346" s="242" t="s">
        <v>1615</v>
      </c>
      <c r="F346" s="243">
        <v>44792</v>
      </c>
      <c r="G346" s="242" t="s">
        <v>330</v>
      </c>
      <c r="H346" s="242"/>
      <c r="I346" s="252">
        <v>6830.17</v>
      </c>
      <c r="J346" s="252">
        <v>614.35</v>
      </c>
      <c r="K346" s="252">
        <v>6476.82</v>
      </c>
      <c r="L346" s="252">
        <v>1342.61</v>
      </c>
      <c r="M346" s="252"/>
      <c r="N346" s="252">
        <v>238.36</v>
      </c>
      <c r="O346" s="252"/>
      <c r="P346" s="252">
        <f>SUM(I346:N346)</f>
        <v>15502.310000000001</v>
      </c>
      <c r="Q346" s="252">
        <v>15502.31</v>
      </c>
      <c r="R346" s="183">
        <v>45007</v>
      </c>
      <c r="S346" s="255">
        <v>3490794</v>
      </c>
      <c r="T346" s="19"/>
      <c r="U346" s="19"/>
      <c r="V346" s="19"/>
      <c r="W346" s="19"/>
      <c r="X346" s="19"/>
    </row>
    <row r="347" spans="1:24" s="254" customFormat="1" x14ac:dyDescent="0.25">
      <c r="A347" s="242" t="s">
        <v>3669</v>
      </c>
      <c r="B347" s="19" t="s">
        <v>2370</v>
      </c>
      <c r="C347" s="249" t="s">
        <v>2085</v>
      </c>
      <c r="D347" s="242" t="s">
        <v>3670</v>
      </c>
      <c r="E347" s="242" t="s">
        <v>3671</v>
      </c>
      <c r="F347" s="243">
        <v>44732</v>
      </c>
      <c r="G347" s="242" t="s">
        <v>325</v>
      </c>
      <c r="H347" s="242"/>
      <c r="I347" s="252">
        <v>2715.5</v>
      </c>
      <c r="J347" s="252">
        <v>1745.21</v>
      </c>
      <c r="K347" s="252">
        <v>1421.61</v>
      </c>
      <c r="L347" s="252">
        <v>1257.93</v>
      </c>
      <c r="M347" s="252"/>
      <c r="N347" s="252">
        <v>106.98</v>
      </c>
      <c r="O347" s="252"/>
      <c r="P347" s="252">
        <v>7247.23</v>
      </c>
      <c r="Q347" s="252">
        <v>7532.55</v>
      </c>
      <c r="R347" s="183">
        <v>44895</v>
      </c>
      <c r="S347" s="255">
        <v>3415903</v>
      </c>
      <c r="T347" s="19"/>
      <c r="U347" s="19"/>
      <c r="V347" s="19"/>
      <c r="W347" s="19"/>
      <c r="X347" s="19"/>
    </row>
    <row r="348" spans="1:24" s="254" customFormat="1" x14ac:dyDescent="0.25">
      <c r="A348" s="594" t="s">
        <v>3672</v>
      </c>
      <c r="B348" s="613" t="s">
        <v>3673</v>
      </c>
      <c r="C348" s="596" t="s">
        <v>2021</v>
      </c>
      <c r="D348" s="594" t="s">
        <v>3674</v>
      </c>
      <c r="E348" s="594" t="s">
        <v>1614</v>
      </c>
      <c r="F348" s="598">
        <v>44739</v>
      </c>
      <c r="G348" s="594" t="s">
        <v>325</v>
      </c>
      <c r="H348" s="242"/>
      <c r="I348" s="252">
        <v>2715.5</v>
      </c>
      <c r="J348" s="252">
        <v>1745.21</v>
      </c>
      <c r="K348" s="252">
        <v>1421.61</v>
      </c>
      <c r="L348" s="252">
        <v>1257.93</v>
      </c>
      <c r="M348" s="252"/>
      <c r="N348" s="252">
        <v>106.98</v>
      </c>
      <c r="O348" s="252"/>
      <c r="P348" s="252">
        <v>7247.23</v>
      </c>
      <c r="Q348" s="252">
        <v>7532.55</v>
      </c>
      <c r="R348" s="183">
        <v>44895</v>
      </c>
      <c r="S348" s="255">
        <v>3415919</v>
      </c>
      <c r="T348" s="19"/>
      <c r="U348" s="19"/>
      <c r="V348" s="19"/>
      <c r="W348" s="19"/>
      <c r="X348" s="19"/>
    </row>
    <row r="349" spans="1:24" s="254" customFormat="1" x14ac:dyDescent="0.25">
      <c r="A349" s="595"/>
      <c r="B349" s="614"/>
      <c r="C349" s="597"/>
      <c r="D349" s="595"/>
      <c r="E349" s="595"/>
      <c r="F349" s="599"/>
      <c r="G349" s="595"/>
      <c r="H349" s="406"/>
      <c r="I349" s="318">
        <v>2715.5</v>
      </c>
      <c r="J349" s="318">
        <v>1745.21</v>
      </c>
      <c r="K349" s="318">
        <v>1421.61</v>
      </c>
      <c r="L349" s="318">
        <v>1257.93</v>
      </c>
      <c r="M349" s="318"/>
      <c r="N349" s="318">
        <v>106.98</v>
      </c>
      <c r="O349" s="318"/>
      <c r="P349" s="318">
        <v>7247.23</v>
      </c>
      <c r="Q349" s="252"/>
      <c r="R349" s="183"/>
      <c r="S349" s="255"/>
      <c r="T349" s="19"/>
      <c r="U349" s="19"/>
      <c r="V349" s="19"/>
      <c r="W349" s="19"/>
      <c r="X349" s="19"/>
    </row>
    <row r="350" spans="1:24" s="254" customFormat="1" x14ac:dyDescent="0.25">
      <c r="A350" s="242" t="s">
        <v>3449</v>
      </c>
      <c r="B350" s="19" t="s">
        <v>4042</v>
      </c>
      <c r="C350" s="249" t="s">
        <v>2021</v>
      </c>
      <c r="D350" s="242" t="s">
        <v>1972</v>
      </c>
      <c r="E350" s="242" t="s">
        <v>1610</v>
      </c>
      <c r="F350" s="243">
        <v>44757</v>
      </c>
      <c r="G350" s="242" t="s">
        <v>331</v>
      </c>
      <c r="H350" s="242"/>
      <c r="I350" s="252"/>
      <c r="J350" s="252">
        <v>973.23</v>
      </c>
      <c r="K350" s="252"/>
      <c r="L350" s="252"/>
      <c r="M350" s="252"/>
      <c r="N350" s="252"/>
      <c r="O350" s="252"/>
      <c r="P350" s="252"/>
      <c r="Q350" s="252">
        <v>988.8</v>
      </c>
      <c r="R350" s="183">
        <v>44774</v>
      </c>
      <c r="S350" s="255">
        <v>3334641</v>
      </c>
      <c r="T350" s="19"/>
      <c r="U350" s="19"/>
      <c r="V350" s="19"/>
      <c r="W350" s="19"/>
      <c r="X350" s="19"/>
    </row>
    <row r="351" spans="1:24" s="254" customFormat="1" x14ac:dyDescent="0.25">
      <c r="A351" s="242" t="s">
        <v>4444</v>
      </c>
      <c r="B351" s="19" t="s">
        <v>1745</v>
      </c>
      <c r="C351" s="249" t="s">
        <v>2021</v>
      </c>
      <c r="D351" s="242" t="s">
        <v>4445</v>
      </c>
      <c r="E351" s="242" t="s">
        <v>1633</v>
      </c>
      <c r="F351" s="243">
        <v>44715</v>
      </c>
      <c r="G351" s="242" t="s">
        <v>331</v>
      </c>
      <c r="H351" s="242"/>
      <c r="I351" s="252">
        <v>7400.46</v>
      </c>
      <c r="J351" s="252">
        <v>1965.34</v>
      </c>
      <c r="K351" s="252">
        <v>1559.06</v>
      </c>
      <c r="L351" s="252">
        <v>1261.2</v>
      </c>
      <c r="M351" s="252"/>
      <c r="N351" s="252">
        <v>182.61</v>
      </c>
      <c r="O351" s="252"/>
      <c r="P351" s="252">
        <v>12368.67</v>
      </c>
      <c r="Q351" s="252"/>
      <c r="R351" s="183"/>
      <c r="S351" s="255"/>
      <c r="T351" s="19"/>
      <c r="U351" s="19"/>
      <c r="V351" s="19"/>
      <c r="W351" s="19"/>
      <c r="X351" s="19"/>
    </row>
    <row r="352" spans="1:24" s="254" customFormat="1" x14ac:dyDescent="0.25">
      <c r="A352" s="242" t="s">
        <v>4043</v>
      </c>
      <c r="B352" s="19" t="s">
        <v>4044</v>
      </c>
      <c r="C352" s="249" t="s">
        <v>2021</v>
      </c>
      <c r="D352" s="242" t="s">
        <v>4045</v>
      </c>
      <c r="E352" s="242" t="s">
        <v>2260</v>
      </c>
      <c r="F352" s="243">
        <v>44869</v>
      </c>
      <c r="G352" s="242" t="s">
        <v>331</v>
      </c>
      <c r="H352" s="242"/>
      <c r="I352" s="252">
        <v>7438.34</v>
      </c>
      <c r="J352" s="252">
        <v>1152.95</v>
      </c>
      <c r="K352" s="252">
        <v>7110.28</v>
      </c>
      <c r="L352" s="252">
        <v>1323.19</v>
      </c>
      <c r="M352" s="252"/>
      <c r="N352" s="252">
        <v>294.75</v>
      </c>
      <c r="O352" s="252"/>
      <c r="P352" s="252">
        <f>SUM(I352:N352)</f>
        <v>17319.509999999998</v>
      </c>
      <c r="Q352" s="252">
        <v>17878.11</v>
      </c>
      <c r="R352" s="183">
        <v>45050</v>
      </c>
      <c r="S352" s="255">
        <v>3511269</v>
      </c>
      <c r="T352" s="19"/>
      <c r="U352" s="19"/>
      <c r="V352" s="19"/>
      <c r="W352" s="19"/>
      <c r="X352" s="19"/>
    </row>
    <row r="353" spans="1:24" s="254" customFormat="1" x14ac:dyDescent="0.25">
      <c r="A353" s="242" t="s">
        <v>3510</v>
      </c>
      <c r="B353" s="19" t="s">
        <v>3809</v>
      </c>
      <c r="C353" s="249" t="s">
        <v>2085</v>
      </c>
      <c r="D353" s="242" t="s">
        <v>3511</v>
      </c>
      <c r="E353" s="242" t="s">
        <v>1629</v>
      </c>
      <c r="F353" s="243">
        <v>44753</v>
      </c>
      <c r="G353" s="242" t="s">
        <v>330</v>
      </c>
      <c r="H353" s="242"/>
      <c r="I353" s="252">
        <v>2715.5</v>
      </c>
      <c r="J353" s="252">
        <v>1745.21</v>
      </c>
      <c r="K353" s="252">
        <v>1421.61</v>
      </c>
      <c r="L353" s="252">
        <v>1257.93</v>
      </c>
      <c r="M353" s="252"/>
      <c r="N353" s="252">
        <v>106.98</v>
      </c>
      <c r="O353" s="252"/>
      <c r="P353" s="252">
        <v>7247.23</v>
      </c>
      <c r="Q353" s="252">
        <v>7363.19</v>
      </c>
      <c r="R353" s="183">
        <v>44792</v>
      </c>
      <c r="S353" s="255">
        <v>3347290</v>
      </c>
      <c r="T353" s="19"/>
      <c r="U353" s="19"/>
      <c r="V353" s="19"/>
      <c r="W353" s="19"/>
      <c r="X353" s="19"/>
    </row>
    <row r="354" spans="1:24" s="254" customFormat="1" x14ac:dyDescent="0.25">
      <c r="A354" s="242" t="s">
        <v>3406</v>
      </c>
      <c r="B354" s="19" t="s">
        <v>3810</v>
      </c>
      <c r="C354" s="249" t="s">
        <v>2085</v>
      </c>
      <c r="D354" s="242" t="s">
        <v>3407</v>
      </c>
      <c r="E354" s="242" t="s">
        <v>1619</v>
      </c>
      <c r="F354" s="243">
        <v>44735</v>
      </c>
      <c r="G354" s="242" t="s">
        <v>328</v>
      </c>
      <c r="H354" s="242"/>
      <c r="I354" s="252">
        <v>4168.1000000000004</v>
      </c>
      <c r="J354" s="252">
        <v>1522.71</v>
      </c>
      <c r="K354" s="252">
        <v>2286.2399999999998</v>
      </c>
      <c r="L354" s="252">
        <v>1257.93</v>
      </c>
      <c r="M354" s="252"/>
      <c r="N354" s="252">
        <v>138.58000000000001</v>
      </c>
      <c r="O354" s="252"/>
      <c r="P354" s="252">
        <v>9373.56</v>
      </c>
      <c r="Q354" s="252">
        <v>9373.56</v>
      </c>
      <c r="R354" s="183">
        <v>44741</v>
      </c>
      <c r="S354" s="255">
        <v>3316495</v>
      </c>
      <c r="T354" s="19"/>
      <c r="U354" s="19"/>
      <c r="V354" s="19"/>
      <c r="W354" s="19"/>
      <c r="X354" s="19"/>
    </row>
    <row r="355" spans="1:24" s="254" customFormat="1" x14ac:dyDescent="0.25">
      <c r="A355" s="242" t="s">
        <v>4441</v>
      </c>
      <c r="B355" s="19" t="s">
        <v>4442</v>
      </c>
      <c r="C355" s="249" t="s">
        <v>2085</v>
      </c>
      <c r="D355" s="242" t="s">
        <v>4443</v>
      </c>
      <c r="E355" s="242" t="s">
        <v>1619</v>
      </c>
      <c r="F355" s="243">
        <v>45027</v>
      </c>
      <c r="G355" s="242" t="s">
        <v>328</v>
      </c>
      <c r="H355" s="242"/>
      <c r="I355" s="252">
        <v>38959.78</v>
      </c>
      <c r="J355" s="252">
        <v>16156.69</v>
      </c>
      <c r="K355" s="252">
        <v>65741.34</v>
      </c>
      <c r="L355" s="252">
        <v>12647.48</v>
      </c>
      <c r="M355" s="252"/>
      <c r="N355" s="252">
        <v>2068.44</v>
      </c>
      <c r="O355" s="252"/>
      <c r="P355" s="252">
        <v>135573.73000000001</v>
      </c>
      <c r="Q355" s="252"/>
      <c r="R355" s="183"/>
      <c r="S355" s="255"/>
      <c r="T355" s="19"/>
      <c r="U355" s="19"/>
      <c r="V355" s="19"/>
      <c r="W355" s="19"/>
      <c r="X355" s="19"/>
    </row>
    <row r="356" spans="1:24" s="254" customFormat="1" x14ac:dyDescent="0.25">
      <c r="A356" s="242" t="s">
        <v>3659</v>
      </c>
      <c r="B356" s="19" t="s">
        <v>3667</v>
      </c>
      <c r="C356" s="249" t="s">
        <v>2021</v>
      </c>
      <c r="D356" s="242" t="s">
        <v>3668</v>
      </c>
      <c r="E356" s="242" t="s">
        <v>1628</v>
      </c>
      <c r="F356" s="243">
        <v>44872</v>
      </c>
      <c r="G356" s="242" t="s">
        <v>330</v>
      </c>
      <c r="H356" s="242"/>
      <c r="I356" s="252">
        <v>6532.39</v>
      </c>
      <c r="J356" s="252">
        <v>603.55999999999995</v>
      </c>
      <c r="K356" s="252">
        <v>6363.02</v>
      </c>
      <c r="L356" s="252">
        <v>1319.02</v>
      </c>
      <c r="M356" s="252"/>
      <c r="N356" s="252">
        <v>231.5</v>
      </c>
      <c r="O356" s="252"/>
      <c r="P356" s="252">
        <v>15049.49</v>
      </c>
      <c r="Q356" s="252">
        <v>15049.49</v>
      </c>
      <c r="R356" s="183">
        <v>44882</v>
      </c>
      <c r="S356" s="255">
        <v>3404963</v>
      </c>
      <c r="T356" s="19"/>
      <c r="U356" s="19"/>
      <c r="V356" s="19"/>
      <c r="W356" s="19"/>
      <c r="X356" s="19"/>
    </row>
    <row r="357" spans="1:24" s="254" customFormat="1" x14ac:dyDescent="0.25">
      <c r="A357" s="242" t="s">
        <v>3350</v>
      </c>
      <c r="B357" s="19" t="s">
        <v>3351</v>
      </c>
      <c r="C357" s="249" t="s">
        <v>2085</v>
      </c>
      <c r="D357" s="242" t="s">
        <v>3352</v>
      </c>
      <c r="E357" s="242" t="s">
        <v>1604</v>
      </c>
      <c r="F357" s="243">
        <v>44694</v>
      </c>
      <c r="G357" s="242" t="s">
        <v>331</v>
      </c>
      <c r="H357" s="242"/>
      <c r="I357" s="252">
        <v>3700.23</v>
      </c>
      <c r="J357" s="252">
        <v>982.67</v>
      </c>
      <c r="K357" s="252">
        <v>779.53</v>
      </c>
      <c r="L357" s="252">
        <v>630.6</v>
      </c>
      <c r="M357" s="252"/>
      <c r="N357" s="252">
        <v>91.31</v>
      </c>
      <c r="O357" s="252"/>
      <c r="P357" s="252">
        <v>6184.34</v>
      </c>
      <c r="Q357" s="252">
        <v>6184.34</v>
      </c>
      <c r="R357" s="183">
        <v>44701</v>
      </c>
      <c r="S357" s="255">
        <v>3288973</v>
      </c>
      <c r="T357" s="19"/>
      <c r="U357" s="19"/>
      <c r="V357" s="19"/>
      <c r="W357" s="19"/>
      <c r="X357" s="19"/>
    </row>
    <row r="358" spans="1:24" s="254" customFormat="1" x14ac:dyDescent="0.25">
      <c r="A358" s="242" t="s">
        <v>4438</v>
      </c>
      <c r="B358" s="19" t="s">
        <v>4439</v>
      </c>
      <c r="C358" s="249" t="s">
        <v>2085</v>
      </c>
      <c r="D358" s="242" t="s">
        <v>4440</v>
      </c>
      <c r="E358" s="242" t="s">
        <v>1614</v>
      </c>
      <c r="F358" s="243">
        <v>44711</v>
      </c>
      <c r="G358" s="242" t="s">
        <v>330</v>
      </c>
      <c r="H358" s="242"/>
      <c r="I358" s="252">
        <v>1357.75</v>
      </c>
      <c r="J358" s="252">
        <v>872.61</v>
      </c>
      <c r="K358" s="252">
        <v>710.8</v>
      </c>
      <c r="L358" s="252">
        <v>628.96</v>
      </c>
      <c r="M358" s="252"/>
      <c r="N358" s="252">
        <v>57.97</v>
      </c>
      <c r="O358" s="252"/>
      <c r="P358" s="252">
        <v>3623.61</v>
      </c>
      <c r="Q358" s="252">
        <v>3942.7</v>
      </c>
      <c r="R358" s="183">
        <v>45323</v>
      </c>
      <c r="S358" s="255">
        <v>3692760</v>
      </c>
      <c r="T358" s="19"/>
      <c r="U358" s="19"/>
      <c r="V358" s="19"/>
      <c r="W358" s="19"/>
      <c r="X358" s="19"/>
    </row>
    <row r="359" spans="1:24" s="254" customFormat="1" x14ac:dyDescent="0.25">
      <c r="A359" s="242" t="s">
        <v>4436</v>
      </c>
      <c r="B359" s="19" t="s">
        <v>4437</v>
      </c>
      <c r="C359" s="249" t="s">
        <v>2085</v>
      </c>
      <c r="D359" s="242" t="s">
        <v>2544</v>
      </c>
      <c r="E359" s="242" t="s">
        <v>1766</v>
      </c>
      <c r="F359" s="243">
        <v>44770</v>
      </c>
      <c r="G359" s="242" t="s">
        <v>328</v>
      </c>
      <c r="H359" s="242"/>
      <c r="I359" s="252">
        <v>8336.2000000000007</v>
      </c>
      <c r="J359" s="252">
        <v>3045.43</v>
      </c>
      <c r="K359" s="252">
        <v>4572.49</v>
      </c>
      <c r="L359" s="252">
        <v>2515.86</v>
      </c>
      <c r="M359" s="252"/>
      <c r="N359" s="252">
        <v>277.14999999999998</v>
      </c>
      <c r="O359" s="252"/>
      <c r="P359" s="252">
        <v>18747.13</v>
      </c>
      <c r="Q359" s="252"/>
      <c r="R359" s="183"/>
      <c r="S359" s="255"/>
      <c r="T359" s="19"/>
      <c r="U359" s="19"/>
      <c r="V359" s="19"/>
      <c r="W359" s="19"/>
      <c r="X359" s="19"/>
    </row>
    <row r="360" spans="1:24" s="254" customFormat="1" x14ac:dyDescent="0.25">
      <c r="A360" s="242" t="s">
        <v>3408</v>
      </c>
      <c r="B360" s="19" t="s">
        <v>2705</v>
      </c>
      <c r="C360" s="249" t="s">
        <v>2085</v>
      </c>
      <c r="D360" s="242" t="s">
        <v>3409</v>
      </c>
      <c r="E360" s="242" t="s">
        <v>1633</v>
      </c>
      <c r="F360" s="243">
        <v>44712</v>
      </c>
      <c r="G360" s="242" t="s">
        <v>331</v>
      </c>
      <c r="H360" s="242"/>
      <c r="I360" s="252">
        <v>3700.23</v>
      </c>
      <c r="J360" s="252">
        <v>982.67</v>
      </c>
      <c r="K360" s="252">
        <v>779.53</v>
      </c>
      <c r="L360" s="252">
        <v>660.6</v>
      </c>
      <c r="M360" s="252"/>
      <c r="N360" s="252">
        <v>91.31</v>
      </c>
      <c r="O360" s="252"/>
      <c r="P360" s="252">
        <v>6184.34</v>
      </c>
      <c r="Q360" s="252">
        <v>6184.34</v>
      </c>
      <c r="R360" s="183">
        <v>44722</v>
      </c>
      <c r="S360" s="255">
        <v>3308247</v>
      </c>
      <c r="T360" s="19"/>
      <c r="U360" s="19"/>
      <c r="V360" s="19"/>
      <c r="W360" s="19"/>
      <c r="X360" s="19"/>
    </row>
    <row r="361" spans="1:24" s="254" customFormat="1" x14ac:dyDescent="0.25">
      <c r="A361" s="242" t="s">
        <v>3593</v>
      </c>
      <c r="B361" s="19" t="s">
        <v>3546</v>
      </c>
      <c r="C361" s="249" t="s">
        <v>2085</v>
      </c>
      <c r="D361" s="242" t="s">
        <v>3594</v>
      </c>
      <c r="E361" s="242" t="s">
        <v>1612</v>
      </c>
      <c r="F361" s="243">
        <v>44740</v>
      </c>
      <c r="G361" s="242" t="s">
        <v>325</v>
      </c>
      <c r="H361" s="242"/>
      <c r="I361" s="252">
        <v>3621.38</v>
      </c>
      <c r="J361" s="252">
        <v>1745.21</v>
      </c>
      <c r="K361" s="252">
        <v>1421.61</v>
      </c>
      <c r="L361" s="252">
        <v>5379.48</v>
      </c>
      <c r="M361" s="252"/>
      <c r="N361" s="252">
        <v>114.09</v>
      </c>
      <c r="O361" s="252"/>
      <c r="P361" s="252">
        <f>SUM(I361:N361)</f>
        <v>12281.77</v>
      </c>
      <c r="Q361" s="252">
        <f>3679.32+1773.13+1444.36+5465.55+115.92</f>
        <v>12478.28</v>
      </c>
      <c r="R361" s="183">
        <v>44831</v>
      </c>
      <c r="S361" s="255">
        <v>3376315</v>
      </c>
      <c r="T361" s="19"/>
      <c r="U361" s="19"/>
      <c r="V361" s="19"/>
      <c r="W361" s="19"/>
      <c r="X361" s="19"/>
    </row>
    <row r="362" spans="1:24" s="254" customFormat="1" x14ac:dyDescent="0.25">
      <c r="A362" s="359" t="s">
        <v>4433</v>
      </c>
      <c r="B362" s="19" t="s">
        <v>4434</v>
      </c>
      <c r="C362" s="249" t="s">
        <v>2085</v>
      </c>
      <c r="D362" s="359" t="s">
        <v>4435</v>
      </c>
      <c r="E362" s="359" t="s">
        <v>1766</v>
      </c>
      <c r="F362" s="243">
        <v>44727</v>
      </c>
      <c r="G362" s="359" t="s">
        <v>328</v>
      </c>
      <c r="H362" s="359"/>
      <c r="I362" s="252">
        <v>4168.1000000000004</v>
      </c>
      <c r="J362" s="252">
        <v>1522.71</v>
      </c>
      <c r="K362" s="252">
        <v>2286.2399999999998</v>
      </c>
      <c r="L362" s="252">
        <v>1257.93</v>
      </c>
      <c r="M362" s="252"/>
      <c r="N362" s="252">
        <v>138.58000000000001</v>
      </c>
      <c r="O362" s="252"/>
      <c r="P362" s="252">
        <v>9373.56</v>
      </c>
      <c r="Q362" s="252">
        <v>10666.28</v>
      </c>
      <c r="R362" s="183">
        <v>45834</v>
      </c>
      <c r="S362" s="255">
        <v>4057171</v>
      </c>
      <c r="T362" s="19"/>
      <c r="U362" s="19"/>
      <c r="V362" s="19"/>
      <c r="W362" s="19"/>
      <c r="X362" s="19"/>
    </row>
    <row r="363" spans="1:24" s="254" customFormat="1" x14ac:dyDescent="0.25">
      <c r="A363" s="242" t="s">
        <v>3450</v>
      </c>
      <c r="B363" s="19" t="s">
        <v>1916</v>
      </c>
      <c r="C363" s="249" t="s">
        <v>2085</v>
      </c>
      <c r="D363" s="242" t="s">
        <v>3451</v>
      </c>
      <c r="E363" s="242" t="s">
        <v>1616</v>
      </c>
      <c r="F363" s="243">
        <v>44753</v>
      </c>
      <c r="G363" s="242" t="s">
        <v>328</v>
      </c>
      <c r="H363" s="242"/>
      <c r="I363" s="252">
        <v>4168.1000000000004</v>
      </c>
      <c r="J363" s="252">
        <v>1522.71</v>
      </c>
      <c r="K363" s="252">
        <v>2286.2399999999998</v>
      </c>
      <c r="L363" s="252">
        <v>1257.93</v>
      </c>
      <c r="M363" s="252"/>
      <c r="N363" s="252">
        <v>138.58000000000001</v>
      </c>
      <c r="O363" s="252"/>
      <c r="P363" s="252">
        <v>9373.56</v>
      </c>
      <c r="Q363" s="252">
        <v>9373.56</v>
      </c>
      <c r="R363" s="183">
        <v>44762</v>
      </c>
      <c r="S363" s="255">
        <v>3327193</v>
      </c>
      <c r="T363" s="19"/>
      <c r="U363" s="19"/>
      <c r="V363" s="19"/>
      <c r="W363" s="19"/>
      <c r="X363" s="19"/>
    </row>
    <row r="364" spans="1:24" s="254" customFormat="1" x14ac:dyDescent="0.25">
      <c r="A364" s="242" t="s">
        <v>3541</v>
      </c>
      <c r="B364" s="19" t="s">
        <v>1714</v>
      </c>
      <c r="C364" s="249" t="s">
        <v>2085</v>
      </c>
      <c r="D364" s="242" t="s">
        <v>3542</v>
      </c>
      <c r="E364" s="242" t="s">
        <v>1600</v>
      </c>
      <c r="F364" s="243">
        <v>44774</v>
      </c>
      <c r="G364" s="242" t="s">
        <v>331</v>
      </c>
      <c r="H364" s="242"/>
      <c r="I364" s="252">
        <v>3700.23</v>
      </c>
      <c r="J364" s="252">
        <v>982.67</v>
      </c>
      <c r="K364" s="252">
        <v>779.53</v>
      </c>
      <c r="L364" s="252">
        <v>630.6</v>
      </c>
      <c r="M364" s="252"/>
      <c r="N364" s="252">
        <v>91.31</v>
      </c>
      <c r="O364" s="252"/>
      <c r="P364" s="252">
        <f>SUM(I364:N364)</f>
        <v>6184.34</v>
      </c>
      <c r="Q364" s="252">
        <v>6184.34</v>
      </c>
      <c r="R364" s="183">
        <v>44812</v>
      </c>
      <c r="S364" s="255">
        <v>3367201</v>
      </c>
      <c r="T364" s="19"/>
      <c r="U364" s="19"/>
      <c r="V364" s="19"/>
      <c r="W364" s="19"/>
      <c r="X364" s="19"/>
    </row>
    <row r="365" spans="1:24" s="254" customFormat="1" x14ac:dyDescent="0.25">
      <c r="A365" s="242" t="s">
        <v>4205</v>
      </c>
      <c r="B365" s="19" t="s">
        <v>4206</v>
      </c>
      <c r="C365" s="249" t="s">
        <v>2021</v>
      </c>
      <c r="D365" s="242" t="s">
        <v>4207</v>
      </c>
      <c r="E365" s="242" t="s">
        <v>1614</v>
      </c>
      <c r="F365" s="243">
        <v>44719</v>
      </c>
      <c r="G365" s="242" t="s">
        <v>330</v>
      </c>
      <c r="H365" s="242"/>
      <c r="I365" s="252">
        <v>2894.81</v>
      </c>
      <c r="J365" s="252">
        <v>1860.45</v>
      </c>
      <c r="K365" s="252">
        <v>1515.48</v>
      </c>
      <c r="L365" s="252">
        <v>1340.99</v>
      </c>
      <c r="M365" s="252"/>
      <c r="N365" s="252">
        <v>114</v>
      </c>
      <c r="O365" s="252"/>
      <c r="P365" s="252">
        <v>7725.77</v>
      </c>
      <c r="Q365" s="252">
        <v>7725.77</v>
      </c>
      <c r="R365" s="183">
        <v>45148</v>
      </c>
      <c r="S365" s="255">
        <v>3579529</v>
      </c>
      <c r="T365" s="19"/>
      <c r="U365" s="19"/>
      <c r="V365" s="19"/>
      <c r="W365" s="19"/>
      <c r="X365" s="19"/>
    </row>
    <row r="366" spans="1:24" s="254" customFormat="1" x14ac:dyDescent="0.25">
      <c r="A366" s="242" t="s">
        <v>4427</v>
      </c>
      <c r="B366" s="19" t="s">
        <v>4428</v>
      </c>
      <c r="C366" s="249" t="s">
        <v>2085</v>
      </c>
      <c r="D366" s="242" t="s">
        <v>4429</v>
      </c>
      <c r="E366" s="242" t="s">
        <v>1600</v>
      </c>
      <c r="F366" s="243">
        <v>44768</v>
      </c>
      <c r="G366" s="242" t="s">
        <v>331</v>
      </c>
      <c r="H366" s="242"/>
      <c r="I366" s="252">
        <v>7400.16</v>
      </c>
      <c r="J366" s="252">
        <v>1965.34</v>
      </c>
      <c r="K366" s="252">
        <v>1559.06</v>
      </c>
      <c r="L366" s="252">
        <v>1261.2</v>
      </c>
      <c r="M366" s="252"/>
      <c r="N366" s="252">
        <v>182.61</v>
      </c>
      <c r="O366" s="252"/>
      <c r="P366" s="252">
        <v>12368.37</v>
      </c>
      <c r="Q366" s="252"/>
      <c r="R366" s="183"/>
      <c r="S366" s="255"/>
      <c r="T366" s="19"/>
      <c r="U366" s="19"/>
      <c r="V366" s="19"/>
      <c r="W366" s="19"/>
      <c r="X366" s="19"/>
    </row>
    <row r="367" spans="1:24" s="254" customFormat="1" x14ac:dyDescent="0.25">
      <c r="A367" s="242" t="s">
        <v>3543</v>
      </c>
      <c r="B367" s="19" t="s">
        <v>3802</v>
      </c>
      <c r="C367" s="249" t="s">
        <v>2085</v>
      </c>
      <c r="D367" s="242" t="s">
        <v>3544</v>
      </c>
      <c r="E367" s="242" t="s">
        <v>1616</v>
      </c>
      <c r="F367" s="243">
        <v>44748</v>
      </c>
      <c r="G367" s="242" t="s">
        <v>328</v>
      </c>
      <c r="H367" s="242"/>
      <c r="I367" s="252">
        <v>2031.58</v>
      </c>
      <c r="J367" s="252">
        <v>842.5</v>
      </c>
      <c r="K367" s="252">
        <v>3428.12</v>
      </c>
      <c r="L367" s="252">
        <v>659.51</v>
      </c>
      <c r="M367" s="252"/>
      <c r="N367" s="252">
        <v>107.86</v>
      </c>
      <c r="O367" s="252"/>
      <c r="P367" s="252">
        <f>SUM(I367:N367)</f>
        <v>7069.57</v>
      </c>
      <c r="Q367" s="252">
        <v>7069.57</v>
      </c>
      <c r="R367" s="183">
        <v>44812</v>
      </c>
      <c r="S367" s="255">
        <v>3366435</v>
      </c>
      <c r="T367" s="19"/>
      <c r="U367" s="19"/>
      <c r="V367" s="19"/>
      <c r="W367" s="19"/>
      <c r="X367" s="19"/>
    </row>
    <row r="368" spans="1:24" s="254" customFormat="1" x14ac:dyDescent="0.25">
      <c r="A368" s="242" t="s">
        <v>3512</v>
      </c>
      <c r="B368" s="19" t="s">
        <v>3513</v>
      </c>
      <c r="C368" s="249" t="s">
        <v>2085</v>
      </c>
      <c r="D368" s="242" t="s">
        <v>3514</v>
      </c>
      <c r="E368" s="242" t="s">
        <v>1612</v>
      </c>
      <c r="F368" s="243">
        <v>44746</v>
      </c>
      <c r="G368" s="242" t="s">
        <v>325</v>
      </c>
      <c r="H368" s="242"/>
      <c r="I368" s="252">
        <v>3621.38</v>
      </c>
      <c r="J368" s="252">
        <v>1745.21</v>
      </c>
      <c r="K368" s="252">
        <v>1421.61</v>
      </c>
      <c r="L368" s="252">
        <v>5379.48</v>
      </c>
      <c r="M368" s="252"/>
      <c r="N368" s="252">
        <v>114.09</v>
      </c>
      <c r="O368" s="252"/>
      <c r="P368" s="252">
        <v>12281.77</v>
      </c>
      <c r="Q368" s="252">
        <v>12478.28</v>
      </c>
      <c r="R368" s="183">
        <v>44797</v>
      </c>
      <c r="S368" s="255">
        <v>3349741</v>
      </c>
      <c r="T368" s="19"/>
      <c r="U368" s="19"/>
      <c r="V368" s="19"/>
      <c r="W368" s="19"/>
      <c r="X368" s="19"/>
    </row>
    <row r="369" spans="1:24" s="254" customFormat="1" x14ac:dyDescent="0.25">
      <c r="A369" s="242" t="s">
        <v>3607</v>
      </c>
      <c r="B369" s="19" t="s">
        <v>1714</v>
      </c>
      <c r="C369" s="249" t="s">
        <v>2085</v>
      </c>
      <c r="D369" s="242" t="s">
        <v>3608</v>
      </c>
      <c r="E369" s="242" t="s">
        <v>1612</v>
      </c>
      <c r="F369" s="243">
        <v>44750</v>
      </c>
      <c r="G369" s="242" t="s">
        <v>325</v>
      </c>
      <c r="H369" s="242"/>
      <c r="I369" s="252">
        <v>1810.69</v>
      </c>
      <c r="J369" s="252">
        <v>872.61</v>
      </c>
      <c r="K369" s="252">
        <v>710.8</v>
      </c>
      <c r="L369" s="252">
        <v>2689.74</v>
      </c>
      <c r="M369" s="252"/>
      <c r="N369" s="252">
        <v>57.04</v>
      </c>
      <c r="O369" s="252"/>
      <c r="P369" s="252">
        <f>SUM(I369:N369)</f>
        <v>6140.88</v>
      </c>
      <c r="Q369" s="252">
        <v>6140.88</v>
      </c>
      <c r="R369" s="183">
        <v>44853</v>
      </c>
      <c r="S369" s="255">
        <v>3387141</v>
      </c>
      <c r="T369" s="19"/>
      <c r="U369" s="19"/>
      <c r="V369" s="19"/>
      <c r="W369" s="19"/>
      <c r="X369" s="19"/>
    </row>
    <row r="370" spans="1:24" s="254" customFormat="1" x14ac:dyDescent="0.25">
      <c r="A370" s="242" t="s">
        <v>3410</v>
      </c>
      <c r="B370" s="19" t="s">
        <v>3420</v>
      </c>
      <c r="C370" s="249" t="s">
        <v>2085</v>
      </c>
      <c r="D370" s="242" t="s">
        <v>3421</v>
      </c>
      <c r="E370" s="242" t="s">
        <v>1695</v>
      </c>
      <c r="F370" s="243">
        <v>44728</v>
      </c>
      <c r="G370" s="242" t="s">
        <v>329</v>
      </c>
      <c r="H370" s="242"/>
      <c r="I370" s="252">
        <v>8915.4</v>
      </c>
      <c r="J370" s="252">
        <v>1189.03</v>
      </c>
      <c r="K370" s="252">
        <v>4522.0200000000004</v>
      </c>
      <c r="L370" s="252">
        <v>1257.93</v>
      </c>
      <c r="M370" s="252"/>
      <c r="N370" s="252">
        <v>238.31</v>
      </c>
      <c r="O370" s="252"/>
      <c r="P370" s="252">
        <v>16122.69</v>
      </c>
      <c r="Q370" s="252">
        <v>16122.69</v>
      </c>
      <c r="R370" s="183">
        <v>44736</v>
      </c>
      <c r="S370" s="255">
        <v>3315676</v>
      </c>
      <c r="T370" s="19"/>
      <c r="U370" s="19"/>
      <c r="V370" s="19"/>
      <c r="W370" s="19"/>
      <c r="X370" s="19"/>
    </row>
    <row r="371" spans="1:24" s="254" customFormat="1" x14ac:dyDescent="0.25">
      <c r="A371" s="242" t="s">
        <v>3545</v>
      </c>
      <c r="B371" s="19" t="s">
        <v>3546</v>
      </c>
      <c r="C371" s="249" t="s">
        <v>2085</v>
      </c>
      <c r="D371" s="242" t="s">
        <v>3547</v>
      </c>
      <c r="E371" s="242" t="s">
        <v>1612</v>
      </c>
      <c r="F371" s="243">
        <v>44746</v>
      </c>
      <c r="G371" s="242" t="s">
        <v>3338</v>
      </c>
      <c r="H371" s="242"/>
      <c r="I371" s="252">
        <v>3621.38</v>
      </c>
      <c r="J371" s="252">
        <v>1745.21</v>
      </c>
      <c r="K371" s="252">
        <v>1421.61</v>
      </c>
      <c r="L371" s="252">
        <v>5379.48</v>
      </c>
      <c r="M371" s="252"/>
      <c r="N371" s="252">
        <v>114.09</v>
      </c>
      <c r="O371" s="252"/>
      <c r="P371" s="252">
        <f>SUM(I371:N371)</f>
        <v>12281.77</v>
      </c>
      <c r="Q371" s="252">
        <v>12478.28</v>
      </c>
      <c r="R371" s="183">
        <v>44811</v>
      </c>
      <c r="S371" s="255">
        <v>3365549</v>
      </c>
      <c r="T371" s="19"/>
      <c r="U371" s="19"/>
      <c r="V371" s="19"/>
      <c r="W371" s="19"/>
      <c r="X371" s="19"/>
    </row>
    <row r="372" spans="1:24" s="254" customFormat="1" x14ac:dyDescent="0.25">
      <c r="A372" s="242" t="s">
        <v>3572</v>
      </c>
      <c r="B372" s="19" t="s">
        <v>3573</v>
      </c>
      <c r="C372" s="249" t="s">
        <v>2085</v>
      </c>
      <c r="D372" s="242" t="s">
        <v>3574</v>
      </c>
      <c r="E372" s="242" t="s">
        <v>1631</v>
      </c>
      <c r="F372" s="243">
        <v>44776</v>
      </c>
      <c r="G372" s="242" t="s">
        <v>329</v>
      </c>
      <c r="H372" s="242"/>
      <c r="I372" s="252" t="s">
        <v>3575</v>
      </c>
      <c r="J372" s="252" t="s">
        <v>3576</v>
      </c>
      <c r="K372" s="252">
        <v>4522.0200000000004</v>
      </c>
      <c r="L372" s="252">
        <v>1257.93</v>
      </c>
      <c r="M372" s="252"/>
      <c r="N372" s="252">
        <v>238.31</v>
      </c>
      <c r="O372" s="252"/>
      <c r="P372" s="252">
        <v>16122.69</v>
      </c>
      <c r="Q372" s="252">
        <v>16122.69</v>
      </c>
      <c r="R372" s="183">
        <v>44818</v>
      </c>
      <c r="S372" s="255">
        <v>3370275</v>
      </c>
      <c r="T372" s="19"/>
      <c r="U372" s="19"/>
      <c r="V372" s="19"/>
      <c r="W372" s="19"/>
      <c r="X372" s="19"/>
    </row>
    <row r="373" spans="1:24" s="254" customFormat="1" x14ac:dyDescent="0.25">
      <c r="A373" s="242" t="s">
        <v>3660</v>
      </c>
      <c r="B373" s="19" t="s">
        <v>1714</v>
      </c>
      <c r="C373" s="249" t="s">
        <v>2021</v>
      </c>
      <c r="D373" s="242" t="s">
        <v>3661</v>
      </c>
      <c r="E373" s="242" t="s">
        <v>1631</v>
      </c>
      <c r="F373" s="243">
        <v>44867</v>
      </c>
      <c r="G373" s="242" t="s">
        <v>329</v>
      </c>
      <c r="H373" s="242"/>
      <c r="I373" s="252">
        <v>1498.41</v>
      </c>
      <c r="J373" s="252">
        <v>1603.31</v>
      </c>
      <c r="K373" s="252">
        <v>1357.83</v>
      </c>
      <c r="L373" s="252">
        <v>659.51</v>
      </c>
      <c r="M373" s="252"/>
      <c r="N373" s="252">
        <v>104.14</v>
      </c>
      <c r="O373" s="252"/>
      <c r="P373" s="252">
        <v>5223.2</v>
      </c>
      <c r="Q373" s="252">
        <v>5223.2</v>
      </c>
      <c r="R373" s="183">
        <v>44887</v>
      </c>
      <c r="S373" s="255">
        <v>3408626</v>
      </c>
      <c r="T373" s="19"/>
      <c r="U373" s="19"/>
      <c r="V373" s="19"/>
      <c r="W373" s="19"/>
      <c r="X373" s="19"/>
    </row>
    <row r="374" spans="1:24" s="254" customFormat="1" x14ac:dyDescent="0.25">
      <c r="A374" s="242" t="s">
        <v>4424</v>
      </c>
      <c r="B374" s="19" t="s">
        <v>4425</v>
      </c>
      <c r="C374" s="249" t="s">
        <v>2021</v>
      </c>
      <c r="D374" s="242" t="s">
        <v>4426</v>
      </c>
      <c r="E374" s="242" t="s">
        <v>1614</v>
      </c>
      <c r="F374" s="243">
        <v>44769</v>
      </c>
      <c r="G374" s="242" t="s">
        <v>330</v>
      </c>
      <c r="H374" s="242"/>
      <c r="I374" s="252">
        <v>2715.5</v>
      </c>
      <c r="J374" s="252">
        <v>1745.21</v>
      </c>
      <c r="K374" s="252">
        <v>1421.61</v>
      </c>
      <c r="L374" s="252">
        <v>1257.93</v>
      </c>
      <c r="M374" s="252"/>
      <c r="N374" s="252">
        <v>106.98</v>
      </c>
      <c r="O374" s="252"/>
      <c r="P374" s="252">
        <v>7247.23</v>
      </c>
      <c r="Q374" s="252"/>
      <c r="R374" s="183"/>
      <c r="S374" s="255"/>
      <c r="T374" s="19"/>
      <c r="U374" s="19"/>
      <c r="V374" s="19"/>
      <c r="W374" s="19"/>
      <c r="X374" s="19"/>
    </row>
    <row r="375" spans="1:24" s="254" customFormat="1" x14ac:dyDescent="0.25">
      <c r="A375" s="242" t="s">
        <v>4421</v>
      </c>
      <c r="B375" s="19" t="s">
        <v>4422</v>
      </c>
      <c r="C375" s="249" t="s">
        <v>2021</v>
      </c>
      <c r="D375" s="242" t="s">
        <v>4423</v>
      </c>
      <c r="E375" s="242" t="s">
        <v>1820</v>
      </c>
      <c r="F375" s="243">
        <v>44790</v>
      </c>
      <c r="G375" s="242" t="s">
        <v>331</v>
      </c>
      <c r="H375" s="242"/>
      <c r="I375" s="252">
        <v>7924.76</v>
      </c>
      <c r="J375" s="252">
        <v>1228.3499999999999</v>
      </c>
      <c r="K375" s="252">
        <v>7575.25</v>
      </c>
      <c r="L375" s="252">
        <v>1409.72</v>
      </c>
      <c r="M375" s="252"/>
      <c r="N375" s="252">
        <v>314.02</v>
      </c>
      <c r="O375" s="252"/>
      <c r="P375" s="252">
        <v>18452.099999999999</v>
      </c>
      <c r="Q375" s="252"/>
      <c r="R375" s="183"/>
      <c r="S375" s="255"/>
      <c r="T375" s="19"/>
      <c r="U375" s="19"/>
      <c r="V375" s="19"/>
      <c r="W375" s="19"/>
      <c r="X375" s="19"/>
    </row>
    <row r="376" spans="1:24" s="254" customFormat="1" x14ac:dyDescent="0.25">
      <c r="A376" s="242" t="s">
        <v>3595</v>
      </c>
      <c r="B376" s="19" t="s">
        <v>3808</v>
      </c>
      <c r="C376" s="249" t="s">
        <v>2085</v>
      </c>
      <c r="D376" s="242" t="s">
        <v>3596</v>
      </c>
      <c r="E376" s="242" t="s">
        <v>1604</v>
      </c>
      <c r="F376" s="243">
        <v>44783</v>
      </c>
      <c r="G376" s="242" t="s">
        <v>331</v>
      </c>
      <c r="H376" s="242"/>
      <c r="I376" s="252">
        <v>7438.34</v>
      </c>
      <c r="J376" s="252">
        <v>1152.95</v>
      </c>
      <c r="K376" s="252">
        <v>7110.28</v>
      </c>
      <c r="L376" s="252">
        <v>1323.19</v>
      </c>
      <c r="M376" s="252"/>
      <c r="N376" s="252">
        <v>294.75</v>
      </c>
      <c r="O376" s="252"/>
      <c r="P376" s="252">
        <f>SUM(I376:N376)</f>
        <v>17319.509999999998</v>
      </c>
      <c r="Q376" s="252">
        <v>17319.509999999998</v>
      </c>
      <c r="R376" s="183">
        <v>44834</v>
      </c>
      <c r="S376" s="255">
        <v>3277491</v>
      </c>
      <c r="T376" s="19"/>
      <c r="U376" s="19"/>
      <c r="V376" s="19"/>
      <c r="W376" s="19"/>
      <c r="X376" s="19"/>
    </row>
    <row r="377" spans="1:24" s="254" customFormat="1" x14ac:dyDescent="0.25">
      <c r="A377" s="242" t="s">
        <v>3629</v>
      </c>
      <c r="B377" s="19" t="s">
        <v>2906</v>
      </c>
      <c r="C377" s="249" t="s">
        <v>2085</v>
      </c>
      <c r="D377" s="242" t="s">
        <v>3630</v>
      </c>
      <c r="E377" s="242" t="s">
        <v>1820</v>
      </c>
      <c r="F377" s="243">
        <v>44770</v>
      </c>
      <c r="G377" s="242" t="s">
        <v>331</v>
      </c>
      <c r="H377" s="242"/>
      <c r="I377" s="252">
        <v>7923.66</v>
      </c>
      <c r="J377" s="252">
        <v>2104.29</v>
      </c>
      <c r="K377" s="252">
        <v>1669.28</v>
      </c>
      <c r="L377" s="252">
        <v>1350.37</v>
      </c>
      <c r="M377" s="252"/>
      <c r="N377" s="252">
        <v>195.52</v>
      </c>
      <c r="O377" s="252"/>
      <c r="P377" s="252">
        <f>SUM(I377:N377)</f>
        <v>13243.120000000003</v>
      </c>
      <c r="Q377" s="252">
        <v>13547.71</v>
      </c>
      <c r="R377" s="183">
        <v>44866</v>
      </c>
      <c r="S377" s="255">
        <v>3395509</v>
      </c>
      <c r="T377" s="19"/>
      <c r="U377" s="19"/>
      <c r="V377" s="19"/>
      <c r="W377" s="19"/>
      <c r="X377" s="19"/>
    </row>
    <row r="378" spans="1:24" s="254" customFormat="1" x14ac:dyDescent="0.25">
      <c r="A378" s="242" t="s">
        <v>3631</v>
      </c>
      <c r="B378" s="19" t="s">
        <v>3801</v>
      </c>
      <c r="C378" s="249" t="s">
        <v>2085</v>
      </c>
      <c r="D378" s="242" t="s">
        <v>3632</v>
      </c>
      <c r="E378" s="242" t="s">
        <v>1604</v>
      </c>
      <c r="F378" s="243">
        <v>44859</v>
      </c>
      <c r="G378" s="242" t="s">
        <v>330</v>
      </c>
      <c r="H378" s="242"/>
      <c r="I378" s="252">
        <v>7438.34</v>
      </c>
      <c r="J378" s="252">
        <v>1152.95</v>
      </c>
      <c r="K378" s="252">
        <v>7110.28</v>
      </c>
      <c r="L378" s="252">
        <v>1323.19</v>
      </c>
      <c r="M378" s="252"/>
      <c r="N378" s="252">
        <v>294.75</v>
      </c>
      <c r="O378" s="252"/>
      <c r="P378" s="252">
        <v>17319.509999999998</v>
      </c>
      <c r="Q378" s="252">
        <v>17317.86</v>
      </c>
      <c r="R378" s="183">
        <v>44579</v>
      </c>
      <c r="S378" s="255">
        <v>3443123</v>
      </c>
      <c r="T378" s="19"/>
      <c r="U378" s="19"/>
      <c r="V378" s="19"/>
      <c r="W378" s="19"/>
      <c r="X378" s="19"/>
    </row>
    <row r="379" spans="1:24" s="254" customFormat="1" x14ac:dyDescent="0.25">
      <c r="A379" s="242" t="s">
        <v>4606</v>
      </c>
      <c r="B379" s="19" t="s">
        <v>1693</v>
      </c>
      <c r="C379" s="249" t="s">
        <v>2085</v>
      </c>
      <c r="D379" s="242" t="s">
        <v>4607</v>
      </c>
      <c r="E379" s="242" t="s">
        <v>1633</v>
      </c>
      <c r="F379" s="243">
        <v>44840</v>
      </c>
      <c r="G379" s="242" t="s">
        <v>331</v>
      </c>
      <c r="H379" s="242"/>
      <c r="I379" s="252">
        <v>3807.25</v>
      </c>
      <c r="J379" s="252">
        <v>590.13</v>
      </c>
      <c r="K379" s="252">
        <v>3639.33</v>
      </c>
      <c r="L379" s="252">
        <v>677.27</v>
      </c>
      <c r="M379" s="252"/>
      <c r="N379" s="252">
        <v>150.87</v>
      </c>
      <c r="O379" s="252"/>
      <c r="P379" s="252">
        <f>SUM(I379:N379)</f>
        <v>8864.85</v>
      </c>
      <c r="Q379" s="252">
        <v>8864.85</v>
      </c>
      <c r="R379" s="183">
        <v>45195</v>
      </c>
      <c r="S379" s="255">
        <v>3586648</v>
      </c>
      <c r="T379" s="19"/>
      <c r="U379" s="19"/>
      <c r="V379" s="19"/>
      <c r="W379" s="19"/>
      <c r="X379" s="19"/>
    </row>
    <row r="380" spans="1:24" s="254" customFormat="1" x14ac:dyDescent="0.25">
      <c r="A380" s="242" t="s">
        <v>3515</v>
      </c>
      <c r="B380" s="19" t="s">
        <v>1714</v>
      </c>
      <c r="C380" s="249" t="s">
        <v>2085</v>
      </c>
      <c r="D380" s="242" t="s">
        <v>3516</v>
      </c>
      <c r="E380" s="242" t="s">
        <v>1820</v>
      </c>
      <c r="F380" s="243">
        <v>44785</v>
      </c>
      <c r="G380" s="242" t="s">
        <v>331</v>
      </c>
      <c r="H380" s="242"/>
      <c r="I380" s="252">
        <v>3719.17</v>
      </c>
      <c r="J380" s="252">
        <v>576.48</v>
      </c>
      <c r="K380" s="252">
        <v>3555.14</v>
      </c>
      <c r="L380" s="252">
        <v>661.6</v>
      </c>
      <c r="M380" s="252"/>
      <c r="N380" s="252">
        <v>147.38</v>
      </c>
      <c r="O380" s="252"/>
      <c r="P380" s="252">
        <v>8659.77</v>
      </c>
      <c r="Q380" s="252">
        <v>8659.77</v>
      </c>
      <c r="R380" s="183">
        <v>44795</v>
      </c>
      <c r="S380" s="255">
        <v>3348317</v>
      </c>
      <c r="T380" s="19"/>
      <c r="U380" s="19"/>
      <c r="V380" s="19"/>
      <c r="W380" s="19"/>
      <c r="X380" s="19"/>
    </row>
    <row r="381" spans="1:24" s="254" customFormat="1" x14ac:dyDescent="0.25">
      <c r="A381" s="242" t="s">
        <v>3548</v>
      </c>
      <c r="B381" s="19" t="s">
        <v>3779</v>
      </c>
      <c r="C381" s="249" t="s">
        <v>2085</v>
      </c>
      <c r="D381" s="242" t="s">
        <v>3549</v>
      </c>
      <c r="E381" s="242" t="s">
        <v>3550</v>
      </c>
      <c r="F381" s="243">
        <v>44764</v>
      </c>
      <c r="G381" s="242" t="s">
        <v>331</v>
      </c>
      <c r="H381" s="242"/>
      <c r="I381" s="252">
        <v>3700.23</v>
      </c>
      <c r="J381" s="252">
        <v>982.67</v>
      </c>
      <c r="K381" s="252">
        <v>779.53</v>
      </c>
      <c r="L381" s="252">
        <v>630.6</v>
      </c>
      <c r="M381" s="252"/>
      <c r="N381" s="252">
        <v>91.31</v>
      </c>
      <c r="O381" s="252"/>
      <c r="P381" s="252">
        <f>SUM(I381:N381)</f>
        <v>6184.34</v>
      </c>
      <c r="Q381" s="252">
        <v>6283.28</v>
      </c>
      <c r="R381" s="183">
        <v>44804</v>
      </c>
      <c r="S381" s="255">
        <v>3358415</v>
      </c>
      <c r="T381" s="19"/>
      <c r="U381" s="19"/>
      <c r="V381" s="19"/>
      <c r="W381" s="19"/>
      <c r="X381" s="19"/>
    </row>
    <row r="382" spans="1:24" s="254" customFormat="1" x14ac:dyDescent="0.25">
      <c r="A382" s="242" t="s">
        <v>3517</v>
      </c>
      <c r="B382" s="19" t="s">
        <v>3799</v>
      </c>
      <c r="C382" s="249" t="s">
        <v>2085</v>
      </c>
      <c r="D382" s="242" t="s">
        <v>3518</v>
      </c>
      <c r="E382" s="242" t="s">
        <v>2063</v>
      </c>
      <c r="F382" s="243">
        <v>44775</v>
      </c>
      <c r="G382" s="242" t="s">
        <v>330</v>
      </c>
      <c r="H382" s="242"/>
      <c r="I382" s="252">
        <v>6532.39</v>
      </c>
      <c r="J382" s="252">
        <v>603.55999999999995</v>
      </c>
      <c r="K382" s="252">
        <v>6363.02</v>
      </c>
      <c r="L382" s="252">
        <v>1319.02</v>
      </c>
      <c r="M382" s="252"/>
      <c r="N382" s="252">
        <v>231.5</v>
      </c>
      <c r="O382" s="252"/>
      <c r="P382" s="252">
        <v>15049.49</v>
      </c>
      <c r="Q382" s="252">
        <v>15049.49</v>
      </c>
      <c r="R382" s="183">
        <v>44798</v>
      </c>
      <c r="S382" s="255">
        <v>3352320</v>
      </c>
      <c r="T382" s="19"/>
      <c r="U382" s="19"/>
      <c r="V382" s="19"/>
      <c r="W382" s="19"/>
      <c r="X382" s="19"/>
    </row>
    <row r="383" spans="1:24" s="254" customFormat="1" x14ac:dyDescent="0.25">
      <c r="A383" s="242" t="s">
        <v>3577</v>
      </c>
      <c r="B383" s="19" t="s">
        <v>2353</v>
      </c>
      <c r="C383" s="249" t="s">
        <v>2085</v>
      </c>
      <c r="D383" s="242" t="s">
        <v>3581</v>
      </c>
      <c r="E383" s="242" t="s">
        <v>1616</v>
      </c>
      <c r="F383" s="243">
        <v>44810</v>
      </c>
      <c r="G383" s="242" t="s">
        <v>328</v>
      </c>
      <c r="H383" s="242"/>
      <c r="I383" s="252" t="s">
        <v>3578</v>
      </c>
      <c r="J383" s="252" t="s">
        <v>3579</v>
      </c>
      <c r="K383" s="252" t="s">
        <v>3580</v>
      </c>
      <c r="L383" s="252">
        <v>1319.02</v>
      </c>
      <c r="M383" s="252"/>
      <c r="N383" s="252">
        <v>215.72</v>
      </c>
      <c r="O383" s="252"/>
      <c r="P383" s="252">
        <v>14139.14</v>
      </c>
      <c r="Q383" s="252">
        <v>14139.14</v>
      </c>
      <c r="R383" s="183">
        <v>44818</v>
      </c>
      <c r="S383" s="255">
        <v>3368486</v>
      </c>
      <c r="T383" s="19"/>
      <c r="U383" s="19"/>
      <c r="V383" s="19"/>
      <c r="W383" s="19"/>
      <c r="X383" s="19"/>
    </row>
    <row r="384" spans="1:24" s="254" customFormat="1" x14ac:dyDescent="0.25">
      <c r="A384" s="242" t="s">
        <v>3551</v>
      </c>
      <c r="B384" s="19" t="s">
        <v>1714</v>
      </c>
      <c r="C384" s="249" t="s">
        <v>2085</v>
      </c>
      <c r="D384" s="242" t="s">
        <v>3552</v>
      </c>
      <c r="E384" s="242" t="s">
        <v>1629</v>
      </c>
      <c r="F384" s="243">
        <v>44792</v>
      </c>
      <c r="G384" s="242" t="s">
        <v>330</v>
      </c>
      <c r="H384" s="242"/>
      <c r="I384" s="252">
        <v>3355.08</v>
      </c>
      <c r="J384" s="252">
        <v>301.77999999999997</v>
      </c>
      <c r="K384" s="252">
        <v>3181.51</v>
      </c>
      <c r="L384" s="252">
        <v>659.51</v>
      </c>
      <c r="M384" s="252"/>
      <c r="N384" s="252">
        <v>117.09</v>
      </c>
      <c r="O384" s="252"/>
      <c r="P384" s="252">
        <f>SUM(I384:N384)</f>
        <v>7614.97</v>
      </c>
      <c r="Q384" s="252">
        <v>7614.97</v>
      </c>
      <c r="R384" s="183">
        <v>44812</v>
      </c>
      <c r="S384" s="255">
        <v>3367203</v>
      </c>
      <c r="T384" s="19"/>
      <c r="U384" s="19"/>
      <c r="V384" s="19"/>
      <c r="W384" s="19"/>
      <c r="X384" s="19"/>
    </row>
    <row r="385" spans="1:24" s="254" customFormat="1" x14ac:dyDescent="0.25">
      <c r="A385" s="242" t="s">
        <v>4419</v>
      </c>
      <c r="B385" s="19" t="s">
        <v>2851</v>
      </c>
      <c r="C385" s="249" t="s">
        <v>2085</v>
      </c>
      <c r="D385" s="242" t="s">
        <v>4420</v>
      </c>
      <c r="E385" s="242" t="s">
        <v>1604</v>
      </c>
      <c r="F385" s="243">
        <v>44784</v>
      </c>
      <c r="G385" s="242" t="s">
        <v>3777</v>
      </c>
      <c r="H385" s="242"/>
      <c r="I385" s="252">
        <v>6564.21</v>
      </c>
      <c r="J385" s="252">
        <v>950.25</v>
      </c>
      <c r="K385" s="252">
        <v>753.59</v>
      </c>
      <c r="L385" s="252">
        <v>7075.9</v>
      </c>
      <c r="M385" s="252"/>
      <c r="N385" s="252">
        <v>134.28</v>
      </c>
      <c r="O385" s="252"/>
      <c r="P385" s="252">
        <v>15478.23</v>
      </c>
      <c r="Q385" s="252">
        <v>16224.74</v>
      </c>
      <c r="R385" s="183">
        <v>45548</v>
      </c>
      <c r="S385" s="255">
        <v>3856917</v>
      </c>
      <c r="T385" s="19"/>
      <c r="U385" s="19"/>
      <c r="V385" s="19"/>
      <c r="W385" s="19"/>
      <c r="X385" s="19"/>
    </row>
    <row r="386" spans="1:24" s="254" customFormat="1" x14ac:dyDescent="0.25">
      <c r="A386" s="242" t="s">
        <v>3717</v>
      </c>
      <c r="B386" s="19" t="s">
        <v>3718</v>
      </c>
      <c r="C386" s="249" t="s">
        <v>2021</v>
      </c>
      <c r="D386" s="242" t="s">
        <v>3719</v>
      </c>
      <c r="E386" s="242" t="s">
        <v>2326</v>
      </c>
      <c r="F386" s="243">
        <v>44903</v>
      </c>
      <c r="G386" s="242" t="s">
        <v>330</v>
      </c>
      <c r="H386" s="242"/>
      <c r="I386" s="252">
        <v>14311.16</v>
      </c>
      <c r="J386" s="252">
        <v>1322.28</v>
      </c>
      <c r="K386" s="252">
        <v>13940.11</v>
      </c>
      <c r="L386" s="252">
        <v>2889.71</v>
      </c>
      <c r="M386" s="252"/>
      <c r="N386" s="252">
        <v>507.17</v>
      </c>
      <c r="O386" s="252"/>
      <c r="P386" s="252">
        <f>SUM(I386:N386)</f>
        <v>32970.43</v>
      </c>
      <c r="Q386" s="252">
        <v>33563.89</v>
      </c>
      <c r="R386" s="183">
        <v>44956</v>
      </c>
      <c r="S386" s="255">
        <v>3448310</v>
      </c>
      <c r="T386" s="19"/>
      <c r="U386" s="19"/>
      <c r="V386" s="19"/>
      <c r="W386" s="19"/>
      <c r="X386" s="19"/>
    </row>
    <row r="387" spans="1:24" s="254" customFormat="1" x14ac:dyDescent="0.25">
      <c r="A387" s="242" t="s">
        <v>4090</v>
      </c>
      <c r="B387" s="19" t="s">
        <v>4091</v>
      </c>
      <c r="C387" s="249" t="s">
        <v>2021</v>
      </c>
      <c r="D387" s="242" t="s">
        <v>4092</v>
      </c>
      <c r="E387" s="242" t="s">
        <v>1600</v>
      </c>
      <c r="F387" s="243">
        <v>44770</v>
      </c>
      <c r="G387" s="242" t="s">
        <v>331</v>
      </c>
      <c r="H387" s="242"/>
      <c r="I387" s="252">
        <v>7636.4</v>
      </c>
      <c r="J387" s="252">
        <v>2028</v>
      </c>
      <c r="K387" s="252">
        <v>1608.77</v>
      </c>
      <c r="L387" s="252">
        <v>1301.4100000000001</v>
      </c>
      <c r="M387" s="252"/>
      <c r="N387" s="252">
        <v>188.43</v>
      </c>
      <c r="O387" s="252"/>
      <c r="P387" s="252">
        <f>SUM(I387:N387)</f>
        <v>12763.01</v>
      </c>
      <c r="Q387" s="252">
        <v>12763.01</v>
      </c>
      <c r="R387" s="183">
        <v>45071</v>
      </c>
      <c r="S387" s="255">
        <v>3524572</v>
      </c>
      <c r="T387" s="19"/>
      <c r="U387" s="19"/>
      <c r="V387" s="19"/>
      <c r="W387" s="19"/>
      <c r="X387" s="19"/>
    </row>
    <row r="388" spans="1:24" s="254" customFormat="1" x14ac:dyDescent="0.25">
      <c r="A388" s="242" t="s">
        <v>3582</v>
      </c>
      <c r="B388" s="19" t="s">
        <v>3798</v>
      </c>
      <c r="C388" s="249" t="s">
        <v>2085</v>
      </c>
      <c r="D388" s="242" t="s">
        <v>3583</v>
      </c>
      <c r="E388" s="242" t="s">
        <v>1604</v>
      </c>
      <c r="F388" s="243">
        <v>44783</v>
      </c>
      <c r="G388" s="242" t="s">
        <v>331</v>
      </c>
      <c r="H388" s="242"/>
      <c r="I388" s="252">
        <v>7438.34</v>
      </c>
      <c r="J388" s="252">
        <v>1152.95</v>
      </c>
      <c r="K388" s="252">
        <v>7110.28</v>
      </c>
      <c r="L388" s="252">
        <v>1323.19</v>
      </c>
      <c r="M388" s="252"/>
      <c r="N388" s="252">
        <v>297.75</v>
      </c>
      <c r="O388" s="252"/>
      <c r="P388" s="252">
        <v>17319.509999999998</v>
      </c>
      <c r="Q388" s="252">
        <v>17319.509999999998</v>
      </c>
      <c r="R388" s="183">
        <v>44827</v>
      </c>
      <c r="S388" s="255">
        <v>3374498</v>
      </c>
      <c r="T388" s="19"/>
      <c r="U388" s="19"/>
      <c r="V388" s="19"/>
      <c r="W388" s="19"/>
      <c r="X388" s="19"/>
    </row>
    <row r="389" spans="1:24" s="254" customFormat="1" x14ac:dyDescent="0.25">
      <c r="A389" s="242" t="s">
        <v>3431</v>
      </c>
      <c r="B389" s="19" t="s">
        <v>3432</v>
      </c>
      <c r="C389" s="249" t="s">
        <v>2085</v>
      </c>
      <c r="D389" s="242" t="s">
        <v>3433</v>
      </c>
      <c r="E389" s="242" t="s">
        <v>1614</v>
      </c>
      <c r="F389" s="243">
        <v>44750</v>
      </c>
      <c r="G389" s="242" t="s">
        <v>330</v>
      </c>
      <c r="H389" s="242"/>
      <c r="I389" s="252">
        <v>1357.75</v>
      </c>
      <c r="J389" s="252">
        <v>872.61</v>
      </c>
      <c r="K389" s="252">
        <v>710.8</v>
      </c>
      <c r="L389" s="252">
        <v>628.96</v>
      </c>
      <c r="M389" s="252"/>
      <c r="N389" s="252">
        <v>53.49</v>
      </c>
      <c r="O389" s="252"/>
      <c r="P389" s="252">
        <v>3623.61</v>
      </c>
      <c r="Q389" s="252">
        <v>3623.61</v>
      </c>
      <c r="R389" s="183">
        <v>44756</v>
      </c>
      <c r="S389" s="255">
        <v>3323355</v>
      </c>
      <c r="T389" s="19"/>
      <c r="U389" s="19"/>
      <c r="V389" s="19"/>
      <c r="W389" s="19"/>
      <c r="X389" s="19"/>
    </row>
    <row r="390" spans="1:24" s="254" customFormat="1" x14ac:dyDescent="0.25">
      <c r="A390" s="242" t="s">
        <v>3713</v>
      </c>
      <c r="B390" s="19" t="s">
        <v>3812</v>
      </c>
      <c r="C390" s="249" t="s">
        <v>2085</v>
      </c>
      <c r="D390" s="242" t="s">
        <v>3714</v>
      </c>
      <c r="E390" s="242" t="s">
        <v>1600</v>
      </c>
      <c r="F390" s="243">
        <v>44768</v>
      </c>
      <c r="G390" s="242" t="s">
        <v>331</v>
      </c>
      <c r="H390" s="242"/>
      <c r="I390" s="252">
        <v>7400.46</v>
      </c>
      <c r="J390" s="252">
        <v>1965.34</v>
      </c>
      <c r="K390" s="252">
        <v>1559.06</v>
      </c>
      <c r="L390" s="252">
        <v>1261.2</v>
      </c>
      <c r="M390" s="252"/>
      <c r="N390" s="252">
        <v>182.61</v>
      </c>
      <c r="O390" s="252"/>
      <c r="P390" s="252">
        <f>SUM(I390:N390)</f>
        <v>12368.67</v>
      </c>
      <c r="Q390" s="252">
        <v>12653.15</v>
      </c>
      <c r="R390" s="183">
        <v>44937</v>
      </c>
      <c r="S390" s="255">
        <v>3440262</v>
      </c>
      <c r="T390" s="19"/>
      <c r="U390" s="19"/>
      <c r="V390" s="19"/>
      <c r="W390" s="19"/>
      <c r="X390" s="19"/>
    </row>
    <row r="391" spans="1:24" s="254" customFormat="1" x14ac:dyDescent="0.25">
      <c r="A391" s="242" t="s">
        <v>4416</v>
      </c>
      <c r="B391" s="19" t="s">
        <v>4417</v>
      </c>
      <c r="C391" s="249" t="s">
        <v>2085</v>
      </c>
      <c r="D391" s="242" t="s">
        <v>4418</v>
      </c>
      <c r="E391" s="242" t="s">
        <v>1604</v>
      </c>
      <c r="F391" s="243">
        <v>44932</v>
      </c>
      <c r="G391" s="242" t="s">
        <v>331</v>
      </c>
      <c r="H391" s="242"/>
      <c r="I391" s="252">
        <v>3962.38</v>
      </c>
      <c r="J391" s="252">
        <v>614.16999999999996</v>
      </c>
      <c r="K391" s="252">
        <v>3787.62</v>
      </c>
      <c r="L391" s="252">
        <v>704.86</v>
      </c>
      <c r="M391" s="252"/>
      <c r="N391" s="252">
        <v>157.01</v>
      </c>
      <c r="O391" s="252"/>
      <c r="P391" s="252">
        <v>9226.0400000000009</v>
      </c>
      <c r="Q391" s="252"/>
      <c r="R391" s="183"/>
      <c r="S391" s="255"/>
      <c r="T391" s="19"/>
      <c r="U391" s="19"/>
      <c r="V391" s="19"/>
      <c r="W391" s="19"/>
      <c r="X391" s="19"/>
    </row>
    <row r="392" spans="1:24" s="254" customFormat="1" x14ac:dyDescent="0.25">
      <c r="A392" s="242" t="s">
        <v>4413</v>
      </c>
      <c r="B392" s="19" t="s">
        <v>4414</v>
      </c>
      <c r="C392" s="249" t="s">
        <v>2085</v>
      </c>
      <c r="D392" s="242" t="s">
        <v>4415</v>
      </c>
      <c r="E392" s="242" t="s">
        <v>1612</v>
      </c>
      <c r="F392" s="243">
        <v>44798</v>
      </c>
      <c r="G392" s="242" t="s">
        <v>331</v>
      </c>
      <c r="H392" s="242"/>
      <c r="I392" s="252">
        <v>3516.28</v>
      </c>
      <c r="J392" s="252">
        <v>301.77999999999997</v>
      </c>
      <c r="K392" s="252">
        <v>3181.51</v>
      </c>
      <c r="L392" s="252">
        <v>910.35</v>
      </c>
      <c r="M392" s="252"/>
      <c r="N392" s="252">
        <v>122.74</v>
      </c>
      <c r="O392" s="252"/>
      <c r="P392" s="252">
        <v>8032.66</v>
      </c>
      <c r="Q392" s="252"/>
      <c r="R392" s="183"/>
      <c r="S392" s="255"/>
      <c r="T392" s="19"/>
      <c r="U392" s="19"/>
      <c r="V392" s="19"/>
      <c r="W392" s="19"/>
      <c r="X392" s="19"/>
    </row>
    <row r="393" spans="1:24" s="254" customFormat="1" x14ac:dyDescent="0.25">
      <c r="A393" s="242" t="s">
        <v>4004</v>
      </c>
      <c r="B393" s="280" t="s">
        <v>4005</v>
      </c>
      <c r="C393" s="249" t="s">
        <v>2085</v>
      </c>
      <c r="D393" s="242" t="s">
        <v>4006</v>
      </c>
      <c r="E393" s="242" t="s">
        <v>1612</v>
      </c>
      <c r="F393" s="243">
        <v>44798</v>
      </c>
      <c r="G393" s="242" t="s">
        <v>3338</v>
      </c>
      <c r="H393" s="242"/>
      <c r="I393" s="252">
        <v>3516.28</v>
      </c>
      <c r="J393" s="252">
        <v>301.77999999999997</v>
      </c>
      <c r="K393" s="252">
        <v>3181.51</v>
      </c>
      <c r="L393" s="252">
        <v>910.35</v>
      </c>
      <c r="M393" s="252"/>
      <c r="N393" s="252">
        <v>122.74</v>
      </c>
      <c r="O393" s="252"/>
      <c r="P393" s="252">
        <f t="shared" ref="P393:P414" si="12">SUM(I393:N393)</f>
        <v>8032.6600000000008</v>
      </c>
      <c r="Q393" s="252">
        <v>8365.31</v>
      </c>
      <c r="R393" s="183">
        <v>45035</v>
      </c>
      <c r="S393" s="255">
        <v>3502158</v>
      </c>
      <c r="T393" s="19"/>
      <c r="U393" s="19"/>
      <c r="V393" s="19"/>
      <c r="W393" s="19"/>
      <c r="X393" s="19"/>
    </row>
    <row r="394" spans="1:24" s="254" customFormat="1" x14ac:dyDescent="0.25">
      <c r="A394" s="242" t="s">
        <v>4412</v>
      </c>
      <c r="B394" s="280" t="s">
        <v>3117</v>
      </c>
      <c r="C394" s="249" t="s">
        <v>2085</v>
      </c>
      <c r="D394" s="242" t="s">
        <v>3433</v>
      </c>
      <c r="E394" s="242" t="s">
        <v>1633</v>
      </c>
      <c r="F394" s="243">
        <v>44893</v>
      </c>
      <c r="G394" s="242" t="s">
        <v>331</v>
      </c>
      <c r="H394" s="242"/>
      <c r="I394" s="252">
        <v>7924.76</v>
      </c>
      <c r="J394" s="252">
        <v>1228.3499999999999</v>
      </c>
      <c r="K394" s="252">
        <v>7575.25</v>
      </c>
      <c r="L394" s="252">
        <v>1409.72</v>
      </c>
      <c r="M394" s="252"/>
      <c r="N394" s="252">
        <v>314.02</v>
      </c>
      <c r="O394" s="252"/>
      <c r="P394" s="252">
        <v>18452.099999999999</v>
      </c>
      <c r="Q394" s="252"/>
      <c r="R394" s="183"/>
      <c r="S394" s="255"/>
      <c r="T394" s="19"/>
      <c r="U394" s="19"/>
      <c r="V394" s="19"/>
      <c r="W394" s="19"/>
      <c r="X394" s="19"/>
    </row>
    <row r="395" spans="1:24" s="254" customFormat="1" x14ac:dyDescent="0.25">
      <c r="A395" s="242" t="s">
        <v>3553</v>
      </c>
      <c r="B395" s="19" t="s">
        <v>3811</v>
      </c>
      <c r="C395" s="249" t="s">
        <v>2085</v>
      </c>
      <c r="D395" s="242" t="s">
        <v>3554</v>
      </c>
      <c r="E395" s="242" t="s">
        <v>1604</v>
      </c>
      <c r="F395" s="243">
        <v>44778</v>
      </c>
      <c r="G395" s="242" t="s">
        <v>331</v>
      </c>
      <c r="H395" s="242"/>
      <c r="I395" s="252">
        <v>3719.17</v>
      </c>
      <c r="J395" s="252">
        <v>576.48</v>
      </c>
      <c r="K395" s="252">
        <v>3555.14</v>
      </c>
      <c r="L395" s="252">
        <v>661.6</v>
      </c>
      <c r="M395" s="252"/>
      <c r="N395" s="252">
        <v>147.38</v>
      </c>
      <c r="O395" s="252"/>
      <c r="P395" s="252">
        <f t="shared" si="12"/>
        <v>8659.7699999999986</v>
      </c>
      <c r="Q395" s="252">
        <v>8659.77</v>
      </c>
      <c r="R395" s="183">
        <v>44809</v>
      </c>
      <c r="S395" s="255">
        <v>3364350</v>
      </c>
      <c r="T395" s="19"/>
      <c r="U395" s="19"/>
      <c r="V395" s="19"/>
      <c r="W395" s="19"/>
      <c r="X395" s="19"/>
    </row>
    <row r="396" spans="1:24" s="254" customFormat="1" x14ac:dyDescent="0.25">
      <c r="A396" s="242" t="s">
        <v>4795</v>
      </c>
      <c r="B396" s="19" t="s">
        <v>4796</v>
      </c>
      <c r="C396" s="249" t="s">
        <v>2085</v>
      </c>
      <c r="D396" s="242" t="s">
        <v>4797</v>
      </c>
      <c r="E396" s="242" t="s">
        <v>4800</v>
      </c>
      <c r="F396" s="243">
        <v>44974</v>
      </c>
      <c r="G396" s="242" t="s">
        <v>331</v>
      </c>
      <c r="H396" s="242"/>
      <c r="I396" s="252">
        <v>8036.01</v>
      </c>
      <c r="J396" s="252">
        <v>1245.5899999999999</v>
      </c>
      <c r="K396" s="252">
        <v>7681.59</v>
      </c>
      <c r="L396" s="252">
        <v>1429.51</v>
      </c>
      <c r="M396" s="252"/>
      <c r="N396" s="252">
        <v>318.43</v>
      </c>
      <c r="O396" s="252"/>
      <c r="P396" s="252">
        <f t="shared" si="12"/>
        <v>18711.13</v>
      </c>
      <c r="Q396" s="252">
        <v>18785.97</v>
      </c>
      <c r="R396" s="183">
        <v>45359</v>
      </c>
      <c r="S396" s="255">
        <v>3725146</v>
      </c>
      <c r="T396" s="19"/>
      <c r="U396" s="19"/>
      <c r="V396" s="19"/>
      <c r="W396" s="19"/>
      <c r="X396" s="19"/>
    </row>
    <row r="397" spans="1:24" s="254" customFormat="1" x14ac:dyDescent="0.25">
      <c r="A397" s="594" t="s">
        <v>4798</v>
      </c>
      <c r="B397" s="613" t="s">
        <v>4799</v>
      </c>
      <c r="C397" s="596" t="s">
        <v>2085</v>
      </c>
      <c r="D397" s="594" t="s">
        <v>2249</v>
      </c>
      <c r="E397" s="594" t="s">
        <v>1695</v>
      </c>
      <c r="F397" s="598">
        <v>45246</v>
      </c>
      <c r="G397" s="594" t="s">
        <v>324</v>
      </c>
      <c r="H397" s="242">
        <v>1</v>
      </c>
      <c r="I397" s="252"/>
      <c r="J397" s="252"/>
      <c r="K397" s="252"/>
      <c r="L397" s="252"/>
      <c r="M397" s="252"/>
      <c r="N397" s="252"/>
      <c r="O397" s="252"/>
      <c r="P397" s="252"/>
      <c r="Q397" s="252"/>
      <c r="R397" s="183"/>
      <c r="S397" s="255"/>
      <c r="T397" s="19"/>
      <c r="U397" s="19"/>
      <c r="V397" s="19"/>
      <c r="W397" s="19"/>
      <c r="X397" s="19"/>
    </row>
    <row r="398" spans="1:24" s="254" customFormat="1" x14ac:dyDescent="0.25">
      <c r="A398" s="621"/>
      <c r="B398" s="633"/>
      <c r="C398" s="632"/>
      <c r="D398" s="621"/>
      <c r="E398" s="621"/>
      <c r="F398" s="622"/>
      <c r="G398" s="621"/>
      <c r="H398" s="242">
        <v>2</v>
      </c>
      <c r="I398" s="252">
        <v>610879.62</v>
      </c>
      <c r="J398" s="252">
        <v>68273.789999999994</v>
      </c>
      <c r="K398" s="252">
        <v>49360.35</v>
      </c>
      <c r="L398" s="252">
        <v>42805.62</v>
      </c>
      <c r="M398" s="252"/>
      <c r="N398" s="252">
        <v>8680.6200000000008</v>
      </c>
      <c r="O398" s="252"/>
      <c r="P398" s="252">
        <f t="shared" si="12"/>
        <v>780000</v>
      </c>
      <c r="Q398" s="252"/>
      <c r="R398" s="183"/>
      <c r="S398" s="255"/>
      <c r="T398" s="19"/>
      <c r="U398" s="19"/>
      <c r="V398" s="19"/>
      <c r="W398" s="19"/>
      <c r="X398" s="19"/>
    </row>
    <row r="399" spans="1:24" s="254" customFormat="1" x14ac:dyDescent="0.25">
      <c r="A399" s="621"/>
      <c r="B399" s="633"/>
      <c r="C399" s="632"/>
      <c r="D399" s="621"/>
      <c r="E399" s="621"/>
      <c r="F399" s="622"/>
      <c r="G399" s="621"/>
      <c r="H399" s="242">
        <v>3</v>
      </c>
      <c r="I399" s="252">
        <v>532561.72</v>
      </c>
      <c r="J399" s="252">
        <v>59520.74</v>
      </c>
      <c r="K399" s="252">
        <v>43032.1</v>
      </c>
      <c r="L399" s="252">
        <v>37317.72</v>
      </c>
      <c r="M399" s="252"/>
      <c r="N399" s="252">
        <v>7567.72</v>
      </c>
      <c r="O399" s="252"/>
      <c r="P399" s="252">
        <f>SUM(I399:N399)</f>
        <v>679999.99999999988</v>
      </c>
      <c r="Q399" s="252"/>
      <c r="R399" s="183"/>
      <c r="S399" s="255"/>
      <c r="T399" s="19"/>
      <c r="U399" s="19"/>
      <c r="V399" s="19"/>
      <c r="W399" s="19"/>
      <c r="X399" s="19"/>
    </row>
    <row r="400" spans="1:24" s="254" customFormat="1" x14ac:dyDescent="0.25">
      <c r="A400" s="621"/>
      <c r="B400" s="633"/>
      <c r="C400" s="632"/>
      <c r="D400" s="621"/>
      <c r="E400" s="621"/>
      <c r="F400" s="622"/>
      <c r="G400" s="621"/>
      <c r="H400" s="242">
        <v>4</v>
      </c>
      <c r="I400" s="252">
        <v>642206.78</v>
      </c>
      <c r="J400" s="252">
        <v>71775.009999999995</v>
      </c>
      <c r="K400" s="252">
        <v>51891.65</v>
      </c>
      <c r="L400" s="252">
        <v>45000.78</v>
      </c>
      <c r="M400" s="252"/>
      <c r="N400" s="252">
        <v>9125.7800000000007</v>
      </c>
      <c r="O400" s="252"/>
      <c r="P400" s="252">
        <f>SUM(I400:N400)</f>
        <v>820000.00000000012</v>
      </c>
      <c r="Q400" s="252"/>
      <c r="R400" s="183"/>
      <c r="S400" s="255"/>
      <c r="T400" s="19"/>
      <c r="U400" s="19"/>
      <c r="V400" s="19"/>
      <c r="W400" s="19"/>
      <c r="X400" s="19"/>
    </row>
    <row r="401" spans="1:24" s="254" customFormat="1" x14ac:dyDescent="0.25">
      <c r="A401" s="621"/>
      <c r="B401" s="633"/>
      <c r="C401" s="632"/>
      <c r="D401" s="621"/>
      <c r="E401" s="621"/>
      <c r="F401" s="622"/>
      <c r="G401" s="621"/>
      <c r="H401" s="242">
        <v>5</v>
      </c>
      <c r="I401" s="252">
        <v>610879.62</v>
      </c>
      <c r="J401" s="252">
        <v>68273.789999999994</v>
      </c>
      <c r="K401" s="252">
        <v>49360.35</v>
      </c>
      <c r="L401" s="252">
        <v>42805.62</v>
      </c>
      <c r="M401" s="252"/>
      <c r="N401" s="252">
        <v>8680.6200000000008</v>
      </c>
      <c r="O401" s="252"/>
      <c r="P401" s="252">
        <f>SUM(I401:N401)</f>
        <v>780000</v>
      </c>
      <c r="Q401" s="252"/>
      <c r="R401" s="183"/>
      <c r="S401" s="255"/>
      <c r="T401" s="19"/>
      <c r="U401" s="19"/>
      <c r="V401" s="19"/>
      <c r="W401" s="19"/>
      <c r="X401" s="19"/>
    </row>
    <row r="402" spans="1:24" s="254" customFormat="1" x14ac:dyDescent="0.25">
      <c r="A402" s="595"/>
      <c r="B402" s="614"/>
      <c r="C402" s="597"/>
      <c r="D402" s="595"/>
      <c r="E402" s="595"/>
      <c r="F402" s="599"/>
      <c r="G402" s="595"/>
      <c r="H402" s="242">
        <v>6</v>
      </c>
      <c r="I402" s="252">
        <v>375925.92</v>
      </c>
      <c r="J402" s="252">
        <v>42014.64</v>
      </c>
      <c r="K402" s="252">
        <v>30375.599999999999</v>
      </c>
      <c r="L402" s="252">
        <v>26341.919999999998</v>
      </c>
      <c r="M402" s="252"/>
      <c r="N402" s="252">
        <v>5341.92</v>
      </c>
      <c r="O402" s="252"/>
      <c r="P402" s="252">
        <f>SUM(I402:N402)</f>
        <v>479999.99999999994</v>
      </c>
      <c r="Q402" s="252"/>
      <c r="R402" s="183"/>
      <c r="S402" s="255"/>
      <c r="T402" s="19"/>
      <c r="U402" s="19"/>
      <c r="V402" s="19"/>
      <c r="W402" s="19"/>
      <c r="X402" s="19"/>
    </row>
    <row r="403" spans="1:24" s="254" customFormat="1" x14ac:dyDescent="0.25">
      <c r="A403" s="242" t="s">
        <v>4007</v>
      </c>
      <c r="B403" s="19" t="s">
        <v>4008</v>
      </c>
      <c r="C403" s="249" t="s">
        <v>2085</v>
      </c>
      <c r="D403" s="242" t="s">
        <v>4009</v>
      </c>
      <c r="E403" s="242" t="s">
        <v>1604</v>
      </c>
      <c r="F403" s="243">
        <v>44894</v>
      </c>
      <c r="G403" s="242" t="s">
        <v>331</v>
      </c>
      <c r="H403" s="242"/>
      <c r="I403" s="252">
        <v>7924.76</v>
      </c>
      <c r="J403" s="252">
        <v>1228.3499999999999</v>
      </c>
      <c r="K403" s="252">
        <v>7575.25</v>
      </c>
      <c r="L403" s="252">
        <v>1409.72</v>
      </c>
      <c r="M403" s="252"/>
      <c r="N403" s="252">
        <v>314.02</v>
      </c>
      <c r="O403" s="252"/>
      <c r="P403" s="252">
        <f t="shared" si="12"/>
        <v>18452.100000000002</v>
      </c>
      <c r="Q403" s="252">
        <v>18710.439999999999</v>
      </c>
      <c r="R403" s="183">
        <v>45043</v>
      </c>
      <c r="S403" s="255">
        <v>3506339</v>
      </c>
      <c r="T403" s="19"/>
      <c r="U403" s="19"/>
      <c r="V403" s="19"/>
      <c r="W403" s="19"/>
      <c r="X403" s="19"/>
    </row>
    <row r="404" spans="1:24" s="254" customFormat="1" x14ac:dyDescent="0.25">
      <c r="A404" s="242" t="s">
        <v>4409</v>
      </c>
      <c r="B404" s="19" t="s">
        <v>4410</v>
      </c>
      <c r="C404" s="249" t="s">
        <v>2085</v>
      </c>
      <c r="D404" s="242" t="s">
        <v>4411</v>
      </c>
      <c r="E404" s="242" t="s">
        <v>1603</v>
      </c>
      <c r="F404" s="243">
        <v>44839</v>
      </c>
      <c r="G404" s="242" t="s">
        <v>327</v>
      </c>
      <c r="H404" s="242"/>
      <c r="I404" s="252">
        <v>3719.17</v>
      </c>
      <c r="J404" s="252">
        <v>576.48</v>
      </c>
      <c r="K404" s="252">
        <v>3555.14</v>
      </c>
      <c r="L404" s="252">
        <v>1598.41</v>
      </c>
      <c r="M404" s="252"/>
      <c r="N404" s="252">
        <v>156.44999999999999</v>
      </c>
      <c r="O404" s="252"/>
      <c r="P404" s="252">
        <f t="shared" si="12"/>
        <v>9605.65</v>
      </c>
      <c r="Q404" s="252"/>
      <c r="R404" s="183"/>
      <c r="S404" s="255"/>
      <c r="T404" s="19"/>
      <c r="U404" s="19"/>
      <c r="V404" s="19"/>
      <c r="W404" s="19"/>
      <c r="X404" s="19"/>
    </row>
    <row r="405" spans="1:24" s="254" customFormat="1" x14ac:dyDescent="0.25">
      <c r="A405" s="242" t="s">
        <v>4406</v>
      </c>
      <c r="B405" s="19" t="s">
        <v>4407</v>
      </c>
      <c r="C405" s="249" t="s">
        <v>2085</v>
      </c>
      <c r="D405" s="242" t="s">
        <v>4408</v>
      </c>
      <c r="E405" s="242" t="s">
        <v>1600</v>
      </c>
      <c r="F405" s="243">
        <v>45141</v>
      </c>
      <c r="G405" s="242" t="s">
        <v>331</v>
      </c>
      <c r="H405" s="242"/>
      <c r="I405" s="252">
        <v>31717.98</v>
      </c>
      <c r="J405" s="252">
        <v>4916.32</v>
      </c>
      <c r="K405" s="252">
        <v>30319.09</v>
      </c>
      <c r="L405" s="252">
        <v>5642.24</v>
      </c>
      <c r="M405" s="252"/>
      <c r="N405" s="252">
        <v>1256.8499999999999</v>
      </c>
      <c r="O405" s="252"/>
      <c r="P405" s="252">
        <f t="shared" si="12"/>
        <v>73852.48000000001</v>
      </c>
      <c r="Q405" s="252"/>
      <c r="R405" s="183"/>
      <c r="S405" s="255"/>
      <c r="T405" s="19"/>
      <c r="U405" s="19"/>
      <c r="V405" s="19"/>
      <c r="W405" s="19"/>
      <c r="X405" s="19"/>
    </row>
    <row r="406" spans="1:24" s="254" customFormat="1" x14ac:dyDescent="0.25">
      <c r="A406" s="242" t="s">
        <v>4129</v>
      </c>
      <c r="B406" s="19" t="s">
        <v>4091</v>
      </c>
      <c r="C406" s="249" t="s">
        <v>2085</v>
      </c>
      <c r="D406" s="242" t="s">
        <v>4130</v>
      </c>
      <c r="E406" s="242" t="s">
        <v>1621</v>
      </c>
      <c r="F406" s="243">
        <v>44978</v>
      </c>
      <c r="G406" s="242" t="s">
        <v>325</v>
      </c>
      <c r="H406" s="242"/>
      <c r="I406" s="252">
        <v>7595.47</v>
      </c>
      <c r="J406" s="252">
        <v>651.87</v>
      </c>
      <c r="K406" s="252">
        <v>6872.34</v>
      </c>
      <c r="L406" s="252">
        <v>1966.42</v>
      </c>
      <c r="M406" s="252"/>
      <c r="N406" s="252">
        <v>265.12</v>
      </c>
      <c r="O406" s="252"/>
      <c r="P406" s="252">
        <f t="shared" si="12"/>
        <v>17351.219999999998</v>
      </c>
      <c r="Q406" s="252">
        <v>17351.22</v>
      </c>
      <c r="R406" s="183">
        <v>45091</v>
      </c>
      <c r="S406" s="255">
        <v>3547026</v>
      </c>
      <c r="T406" s="19"/>
      <c r="U406" s="19"/>
      <c r="V406" s="19"/>
      <c r="W406" s="19"/>
      <c r="X406" s="19"/>
    </row>
    <row r="407" spans="1:24" s="254" customFormat="1" x14ac:dyDescent="0.25">
      <c r="A407" s="594" t="s">
        <v>4403</v>
      </c>
      <c r="B407" s="281" t="s">
        <v>4404</v>
      </c>
      <c r="C407" s="249" t="s">
        <v>2085</v>
      </c>
      <c r="D407" s="242" t="s">
        <v>4405</v>
      </c>
      <c r="E407" s="594" t="s">
        <v>1612</v>
      </c>
      <c r="F407" s="598">
        <v>45142</v>
      </c>
      <c r="G407" s="594" t="s">
        <v>325</v>
      </c>
      <c r="H407" s="242">
        <v>1</v>
      </c>
      <c r="I407" s="252">
        <v>262392.25</v>
      </c>
      <c r="J407" s="252">
        <v>22519.46</v>
      </c>
      <c r="K407" s="252">
        <v>237411.01</v>
      </c>
      <c r="L407" s="252">
        <v>67931.87</v>
      </c>
      <c r="M407" s="252"/>
      <c r="N407" s="252">
        <v>9158.75</v>
      </c>
      <c r="O407" s="252"/>
      <c r="P407" s="252">
        <f t="shared" si="12"/>
        <v>599413.34000000008</v>
      </c>
      <c r="Q407" s="252"/>
      <c r="R407" s="183"/>
      <c r="S407" s="255"/>
      <c r="T407" s="19"/>
      <c r="U407" s="19"/>
      <c r="V407" s="19"/>
      <c r="W407" s="19"/>
      <c r="X407" s="19"/>
    </row>
    <row r="408" spans="1:24" s="254" customFormat="1" x14ac:dyDescent="0.25">
      <c r="A408" s="595"/>
      <c r="B408" s="281" t="s">
        <v>4404</v>
      </c>
      <c r="C408" s="249" t="s">
        <v>2085</v>
      </c>
      <c r="D408" s="242" t="s">
        <v>4405</v>
      </c>
      <c r="E408" s="595"/>
      <c r="F408" s="599"/>
      <c r="G408" s="595"/>
      <c r="H408" s="242">
        <v>2</v>
      </c>
      <c r="I408" s="252">
        <v>194919.96</v>
      </c>
      <c r="J408" s="252">
        <v>16728.740000000002</v>
      </c>
      <c r="K408" s="252">
        <v>176362.46</v>
      </c>
      <c r="L408" s="252">
        <v>50463.68</v>
      </c>
      <c r="M408" s="252"/>
      <c r="N408" s="252">
        <v>6803.64</v>
      </c>
      <c r="O408" s="252"/>
      <c r="P408" s="252">
        <f t="shared" si="12"/>
        <v>445278.48</v>
      </c>
      <c r="Q408" s="252"/>
      <c r="R408" s="183"/>
      <c r="S408" s="255"/>
      <c r="T408" s="19"/>
      <c r="U408" s="19"/>
      <c r="V408" s="19"/>
      <c r="W408" s="19"/>
      <c r="X408" s="19"/>
    </row>
    <row r="409" spans="1:24" s="254" customFormat="1" x14ac:dyDescent="0.25">
      <c r="A409" s="242" t="s">
        <v>3945</v>
      </c>
      <c r="B409" s="19" t="s">
        <v>3946</v>
      </c>
      <c r="C409" s="249" t="s">
        <v>2085</v>
      </c>
      <c r="D409" s="242" t="s">
        <v>3947</v>
      </c>
      <c r="E409" s="242" t="s">
        <v>1600</v>
      </c>
      <c r="F409" s="243">
        <v>44902</v>
      </c>
      <c r="G409" s="242" t="s">
        <v>331</v>
      </c>
      <c r="H409" s="242"/>
      <c r="I409" s="252">
        <v>8293.69</v>
      </c>
      <c r="J409" s="252">
        <v>1285.53</v>
      </c>
      <c r="K409" s="252">
        <v>7927.9</v>
      </c>
      <c r="L409" s="252">
        <v>1475.34</v>
      </c>
      <c r="M409" s="252"/>
      <c r="N409" s="252">
        <v>328.64</v>
      </c>
      <c r="O409" s="252"/>
      <c r="P409" s="252">
        <f t="shared" si="12"/>
        <v>19311.100000000002</v>
      </c>
      <c r="Q409" s="252">
        <v>19311.099999999999</v>
      </c>
      <c r="R409" s="183">
        <v>45014</v>
      </c>
      <c r="S409" s="255">
        <v>3492374</v>
      </c>
      <c r="T409" s="19"/>
      <c r="U409" s="19"/>
      <c r="V409" s="19"/>
      <c r="W409" s="19"/>
      <c r="X409" s="19"/>
    </row>
    <row r="410" spans="1:24" s="254" customFormat="1" x14ac:dyDescent="0.25">
      <c r="A410" s="242" t="s">
        <v>4211</v>
      </c>
      <c r="B410" s="19" t="s">
        <v>4212</v>
      </c>
      <c r="C410" s="249" t="s">
        <v>2021</v>
      </c>
      <c r="D410" s="242" t="s">
        <v>4213</v>
      </c>
      <c r="E410" s="242" t="s">
        <v>1600</v>
      </c>
      <c r="F410" s="243">
        <v>44963</v>
      </c>
      <c r="G410" s="242" t="s">
        <v>331</v>
      </c>
      <c r="H410" s="242"/>
      <c r="I410" s="252">
        <v>3962.38</v>
      </c>
      <c r="J410" s="252">
        <v>614.16999999999996</v>
      </c>
      <c r="K410" s="252">
        <v>3787.62</v>
      </c>
      <c r="L410" s="252">
        <v>704.86</v>
      </c>
      <c r="M410" s="252"/>
      <c r="N410" s="252">
        <v>157.01</v>
      </c>
      <c r="O410" s="252"/>
      <c r="P410" s="252">
        <f t="shared" si="12"/>
        <v>9226.0400000000009</v>
      </c>
      <c r="Q410" s="252">
        <v>9449.68</v>
      </c>
      <c r="R410" s="183">
        <v>45147</v>
      </c>
      <c r="S410" s="255">
        <v>3577521</v>
      </c>
      <c r="T410" s="19"/>
      <c r="U410" s="19"/>
      <c r="V410" s="19"/>
      <c r="W410" s="19"/>
      <c r="X410" s="19"/>
    </row>
    <row r="411" spans="1:24" s="320" customFormat="1" x14ac:dyDescent="0.25">
      <c r="A411" s="317" t="s">
        <v>4401</v>
      </c>
      <c r="B411" s="319" t="s">
        <v>1714</v>
      </c>
      <c r="C411" s="522" t="s">
        <v>2021</v>
      </c>
      <c r="D411" s="317" t="s">
        <v>4402</v>
      </c>
      <c r="E411" s="317" t="s">
        <v>1603</v>
      </c>
      <c r="F411" s="376">
        <v>44845</v>
      </c>
      <c r="G411" s="317" t="s">
        <v>327</v>
      </c>
      <c r="H411" s="317"/>
      <c r="I411" s="318">
        <v>3719.17</v>
      </c>
      <c r="J411" s="318">
        <v>576.48</v>
      </c>
      <c r="K411" s="318">
        <v>3555.14</v>
      </c>
      <c r="L411" s="318">
        <v>1598.41</v>
      </c>
      <c r="M411" s="318"/>
      <c r="N411" s="318">
        <v>156.75</v>
      </c>
      <c r="O411" s="318"/>
      <c r="P411" s="318">
        <f t="shared" si="12"/>
        <v>9605.9499999999989</v>
      </c>
      <c r="Q411" s="318">
        <v>10405.83</v>
      </c>
      <c r="R411" s="373">
        <v>45954</v>
      </c>
      <c r="S411" s="374">
        <v>4144501</v>
      </c>
      <c r="T411" s="319"/>
      <c r="U411" s="319"/>
      <c r="V411" s="319"/>
      <c r="W411" s="319"/>
      <c r="X411" s="319"/>
    </row>
    <row r="412" spans="1:24" s="254" customFormat="1" x14ac:dyDescent="0.25">
      <c r="A412" s="242" t="s">
        <v>4397</v>
      </c>
      <c r="B412" s="19" t="s">
        <v>4398</v>
      </c>
      <c r="C412" s="249" t="s">
        <v>2021</v>
      </c>
      <c r="D412" s="242" t="s">
        <v>2501</v>
      </c>
      <c r="E412" s="242" t="s">
        <v>2260</v>
      </c>
      <c r="F412" s="243">
        <v>44993</v>
      </c>
      <c r="G412" s="242" t="s">
        <v>331</v>
      </c>
      <c r="H412" s="242"/>
      <c r="I412" s="252">
        <v>7771.41</v>
      </c>
      <c r="J412" s="252">
        <v>1204.58</v>
      </c>
      <c r="K412" s="252">
        <v>7428.66</v>
      </c>
      <c r="L412" s="252">
        <v>1382.44</v>
      </c>
      <c r="M412" s="252"/>
      <c r="N412" s="252">
        <v>307.95</v>
      </c>
      <c r="O412" s="252"/>
      <c r="P412" s="252">
        <f t="shared" si="12"/>
        <v>18095.04</v>
      </c>
      <c r="Q412" s="252">
        <v>18533.63</v>
      </c>
      <c r="R412" s="183">
        <v>45203</v>
      </c>
      <c r="S412" s="255">
        <v>3618383</v>
      </c>
      <c r="T412" s="19"/>
      <c r="U412" s="19"/>
      <c r="V412" s="19"/>
      <c r="W412" s="19"/>
      <c r="X412" s="19"/>
    </row>
    <row r="413" spans="1:24" s="254" customFormat="1" x14ac:dyDescent="0.25">
      <c r="A413" s="242" t="s">
        <v>3892</v>
      </c>
      <c r="B413" s="19" t="s">
        <v>3893</v>
      </c>
      <c r="C413" s="249" t="s">
        <v>2085</v>
      </c>
      <c r="D413" s="242" t="s">
        <v>3894</v>
      </c>
      <c r="E413" s="242" t="s">
        <v>2237</v>
      </c>
      <c r="F413" s="243">
        <v>44978</v>
      </c>
      <c r="G413" s="242" t="s">
        <v>331</v>
      </c>
      <c r="H413" s="242"/>
      <c r="I413" s="252">
        <v>7924.76</v>
      </c>
      <c r="J413" s="252">
        <v>1228.3499999999999</v>
      </c>
      <c r="K413" s="252">
        <v>7575.25</v>
      </c>
      <c r="L413" s="252">
        <v>1409.72</v>
      </c>
      <c r="M413" s="252"/>
      <c r="N413" s="252">
        <v>314.02</v>
      </c>
      <c r="O413" s="252"/>
      <c r="P413" s="252">
        <f t="shared" si="12"/>
        <v>18452.100000000002</v>
      </c>
      <c r="Q413" s="252">
        <v>18452.099999999999</v>
      </c>
      <c r="R413" s="183">
        <v>44998</v>
      </c>
      <c r="S413" s="255">
        <v>3483457</v>
      </c>
      <c r="T413" s="19"/>
      <c r="U413" s="19"/>
      <c r="V413" s="19"/>
      <c r="W413" s="19"/>
      <c r="X413" s="19"/>
    </row>
    <row r="414" spans="1:24" s="254" customFormat="1" x14ac:dyDescent="0.25">
      <c r="A414" s="242" t="s">
        <v>4399</v>
      </c>
      <c r="B414" s="19" t="s">
        <v>2327</v>
      </c>
      <c r="C414" s="249" t="s">
        <v>2085</v>
      </c>
      <c r="D414" s="242" t="s">
        <v>4400</v>
      </c>
      <c r="E414" s="242" t="s">
        <v>1629</v>
      </c>
      <c r="F414" s="243">
        <v>44987</v>
      </c>
      <c r="G414" s="242" t="s">
        <v>330</v>
      </c>
      <c r="H414" s="242"/>
      <c r="I414" s="252">
        <v>6959.57</v>
      </c>
      <c r="J414" s="252">
        <v>643.03</v>
      </c>
      <c r="K414" s="252">
        <v>6779.12</v>
      </c>
      <c r="L414" s="252">
        <v>1405.28</v>
      </c>
      <c r="M414" s="252"/>
      <c r="N414" s="252">
        <v>246.64</v>
      </c>
      <c r="O414" s="252"/>
      <c r="P414" s="252">
        <f t="shared" si="12"/>
        <v>16033.64</v>
      </c>
      <c r="Q414" s="252">
        <v>16637.77</v>
      </c>
      <c r="R414" s="183">
        <v>45496</v>
      </c>
      <c r="S414" s="255">
        <v>3811208</v>
      </c>
      <c r="T414" s="19"/>
      <c r="U414" s="19"/>
      <c r="V414" s="19"/>
      <c r="W414" s="19"/>
      <c r="X414" s="19"/>
    </row>
    <row r="415" spans="1:24" s="254" customFormat="1" x14ac:dyDescent="0.25">
      <c r="A415" s="242" t="s">
        <v>3662</v>
      </c>
      <c r="B415" s="19" t="s">
        <v>1727</v>
      </c>
      <c r="C415" s="249" t="s">
        <v>2085</v>
      </c>
      <c r="D415" s="242" t="s">
        <v>3128</v>
      </c>
      <c r="E415" s="242" t="s">
        <v>1631</v>
      </c>
      <c r="F415" s="243">
        <v>44824</v>
      </c>
      <c r="G415" s="242" t="s">
        <v>329</v>
      </c>
      <c r="H415" s="242"/>
      <c r="I415" s="252">
        <v>3187.57</v>
      </c>
      <c r="J415" s="252">
        <v>1603.3</v>
      </c>
      <c r="K415" s="252">
        <v>1357.83</v>
      </c>
      <c r="L415" s="252">
        <v>659.51</v>
      </c>
      <c r="M415" s="252"/>
      <c r="N415" s="252">
        <v>104.16</v>
      </c>
      <c r="O415" s="252"/>
      <c r="P415" s="252">
        <v>6912.37</v>
      </c>
      <c r="Q415" s="252">
        <v>6912.37</v>
      </c>
      <c r="R415" s="183">
        <v>44879</v>
      </c>
      <c r="S415" s="255">
        <v>3403588</v>
      </c>
      <c r="T415" s="19"/>
      <c r="U415" s="19"/>
      <c r="V415" s="19"/>
      <c r="W415" s="19"/>
      <c r="X415" s="19"/>
    </row>
    <row r="416" spans="1:24" s="254" customFormat="1" x14ac:dyDescent="0.25">
      <c r="A416" s="242" t="s">
        <v>4394</v>
      </c>
      <c r="B416" s="19" t="s">
        <v>4395</v>
      </c>
      <c r="C416" s="249" t="s">
        <v>2085</v>
      </c>
      <c r="D416" s="242" t="s">
        <v>4396</v>
      </c>
      <c r="E416" s="242" t="s">
        <v>1600</v>
      </c>
      <c r="F416" s="243">
        <v>44936</v>
      </c>
      <c r="G416" s="242" t="s">
        <v>329</v>
      </c>
      <c r="H416" s="242"/>
      <c r="I416" s="252">
        <v>15849.52</v>
      </c>
      <c r="J416" s="252">
        <v>2456.69</v>
      </c>
      <c r="K416" s="252">
        <v>15150.49</v>
      </c>
      <c r="L416" s="252">
        <v>2819.44</v>
      </c>
      <c r="M416" s="252"/>
      <c r="N416" s="252">
        <v>628.04999999999995</v>
      </c>
      <c r="O416" s="252"/>
      <c r="P416" s="252">
        <f>SUM(I416:N416)</f>
        <v>36904.19</v>
      </c>
      <c r="Q416" s="252"/>
      <c r="R416" s="183"/>
      <c r="S416" s="255"/>
      <c r="T416" s="19"/>
      <c r="U416" s="19"/>
      <c r="V416" s="19"/>
      <c r="W416" s="19"/>
      <c r="X416" s="19"/>
    </row>
    <row r="417" spans="1:24" s="254" customFormat="1" x14ac:dyDescent="0.25">
      <c r="A417" s="242" t="s">
        <v>3726</v>
      </c>
      <c r="B417" s="19" t="s">
        <v>2353</v>
      </c>
      <c r="C417" s="249" t="s">
        <v>2085</v>
      </c>
      <c r="D417" s="242" t="s">
        <v>3727</v>
      </c>
      <c r="E417" s="242" t="s">
        <v>1616</v>
      </c>
      <c r="F417" s="243">
        <v>44960</v>
      </c>
      <c r="G417" s="242" t="s">
        <v>328</v>
      </c>
      <c r="H417" s="242"/>
      <c r="I417" s="252">
        <v>4328.8599999999997</v>
      </c>
      <c r="J417" s="252">
        <v>1795.19</v>
      </c>
      <c r="K417" s="252">
        <v>7304.59</v>
      </c>
      <c r="L417" s="252">
        <v>1405.28</v>
      </c>
      <c r="M417" s="252"/>
      <c r="N417" s="252">
        <v>229.83</v>
      </c>
      <c r="O417" s="252"/>
      <c r="P417" s="252">
        <f t="shared" ref="P417:P425" si="13">SUM(I417:N417)</f>
        <v>15063.75</v>
      </c>
      <c r="Q417" s="252">
        <v>15063.75</v>
      </c>
      <c r="R417" s="183">
        <v>44963</v>
      </c>
      <c r="S417" s="255">
        <v>3453241</v>
      </c>
      <c r="T417" s="19"/>
      <c r="U417" s="19"/>
      <c r="V417" s="19"/>
      <c r="W417" s="19"/>
      <c r="X417" s="19"/>
    </row>
    <row r="418" spans="1:24" s="254" customFormat="1" x14ac:dyDescent="0.25">
      <c r="A418" s="242" t="s">
        <v>3609</v>
      </c>
      <c r="B418" s="19" t="s">
        <v>1714</v>
      </c>
      <c r="C418" s="249" t="s">
        <v>2085</v>
      </c>
      <c r="D418" s="242" t="s">
        <v>3610</v>
      </c>
      <c r="E418" s="242" t="s">
        <v>1631</v>
      </c>
      <c r="F418" s="243">
        <v>44832</v>
      </c>
      <c r="G418" s="242" t="s">
        <v>329</v>
      </c>
      <c r="H418" s="242"/>
      <c r="I418" s="252">
        <v>1498.41</v>
      </c>
      <c r="J418" s="252">
        <v>1603.31</v>
      </c>
      <c r="K418" s="252">
        <v>1357.83</v>
      </c>
      <c r="L418" s="252">
        <v>659.51</v>
      </c>
      <c r="M418" s="252"/>
      <c r="N418" s="252">
        <v>104.14</v>
      </c>
      <c r="O418" s="252"/>
      <c r="P418" s="252">
        <f t="shared" si="13"/>
        <v>5223.2000000000007</v>
      </c>
      <c r="Q418" s="252">
        <v>5223.2</v>
      </c>
      <c r="R418" s="183">
        <v>44848</v>
      </c>
      <c r="S418" s="255">
        <v>3384800</v>
      </c>
      <c r="T418" s="19"/>
      <c r="U418" s="19"/>
      <c r="V418" s="19"/>
      <c r="W418" s="19"/>
      <c r="X418" s="19"/>
    </row>
    <row r="419" spans="1:24" s="254" customFormat="1" x14ac:dyDescent="0.25">
      <c r="A419" s="242" t="s">
        <v>3634</v>
      </c>
      <c r="B419" s="19" t="s">
        <v>1714</v>
      </c>
      <c r="C419" s="249" t="s">
        <v>2021</v>
      </c>
      <c r="D419" s="242" t="s">
        <v>3635</v>
      </c>
      <c r="E419" s="242" t="s">
        <v>1629</v>
      </c>
      <c r="F419" s="243">
        <v>44844</v>
      </c>
      <c r="G419" s="242" t="s">
        <v>330</v>
      </c>
      <c r="H419" s="242"/>
      <c r="I419" s="252">
        <v>3266.2</v>
      </c>
      <c r="J419" s="252">
        <v>301.77999999999997</v>
      </c>
      <c r="K419" s="252">
        <v>3181.51</v>
      </c>
      <c r="L419" s="252">
        <v>659.51</v>
      </c>
      <c r="M419" s="252"/>
      <c r="N419" s="252">
        <v>115.75</v>
      </c>
      <c r="O419" s="252"/>
      <c r="P419" s="252">
        <f t="shared" si="13"/>
        <v>7524.75</v>
      </c>
      <c r="Q419" s="252">
        <v>7524.75</v>
      </c>
      <c r="R419" s="183">
        <v>44859</v>
      </c>
      <c r="S419" s="255">
        <v>3389343</v>
      </c>
      <c r="T419" s="19"/>
      <c r="U419" s="19"/>
      <c r="V419" s="19"/>
      <c r="W419" s="19"/>
      <c r="X419" s="19"/>
    </row>
    <row r="420" spans="1:24" s="254" customFormat="1" x14ac:dyDescent="0.25">
      <c r="A420" s="242" t="s">
        <v>3636</v>
      </c>
      <c r="B420" s="19" t="s">
        <v>3797</v>
      </c>
      <c r="C420" s="249" t="s">
        <v>2021</v>
      </c>
      <c r="D420" s="242" t="s">
        <v>3637</v>
      </c>
      <c r="E420" s="242" t="s">
        <v>1604</v>
      </c>
      <c r="F420" s="243">
        <v>44847</v>
      </c>
      <c r="G420" s="242" t="s">
        <v>331</v>
      </c>
      <c r="H420" s="242"/>
      <c r="I420" s="252">
        <v>3719.17</v>
      </c>
      <c r="J420" s="252">
        <v>576.48</v>
      </c>
      <c r="K420" s="252">
        <v>3555.14</v>
      </c>
      <c r="L420" s="252">
        <v>661.6</v>
      </c>
      <c r="M420" s="252"/>
      <c r="N420" s="252">
        <v>147.38</v>
      </c>
      <c r="O420" s="252"/>
      <c r="P420" s="252">
        <f t="shared" si="13"/>
        <v>8659.7699999999986</v>
      </c>
      <c r="Q420" s="252">
        <v>8858.9500000000007</v>
      </c>
      <c r="R420" s="183">
        <v>44867</v>
      </c>
      <c r="S420" s="255">
        <v>3395532</v>
      </c>
      <c r="T420" s="19"/>
      <c r="U420" s="19"/>
      <c r="V420" s="19"/>
      <c r="W420" s="19"/>
      <c r="X420" s="19"/>
    </row>
    <row r="421" spans="1:24" s="285" customFormat="1" x14ac:dyDescent="0.25">
      <c r="A421" s="282" t="s">
        <v>4010</v>
      </c>
      <c r="B421" s="169" t="s">
        <v>4011</v>
      </c>
      <c r="C421" s="249" t="s">
        <v>2021</v>
      </c>
      <c r="D421" s="282" t="s">
        <v>4012</v>
      </c>
      <c r="E421" s="282" t="s">
        <v>1766</v>
      </c>
      <c r="F421" s="283">
        <v>44949</v>
      </c>
      <c r="G421" s="282" t="s">
        <v>328</v>
      </c>
      <c r="H421" s="282"/>
      <c r="I421" s="284">
        <v>4328.8599999999997</v>
      </c>
      <c r="J421" s="284">
        <v>1795.19</v>
      </c>
      <c r="K421" s="284">
        <v>7304.59</v>
      </c>
      <c r="L421" s="284">
        <v>1405.28</v>
      </c>
      <c r="M421" s="284"/>
      <c r="N421" s="284">
        <v>229.83</v>
      </c>
      <c r="O421" s="284"/>
      <c r="P421" s="284">
        <f t="shared" si="13"/>
        <v>15063.75</v>
      </c>
      <c r="Q421" s="284">
        <v>15063.78</v>
      </c>
      <c r="R421" s="266">
        <v>45036</v>
      </c>
      <c r="S421" s="267">
        <v>3502975</v>
      </c>
      <c r="T421" s="169"/>
      <c r="U421" s="169"/>
      <c r="V421" s="169"/>
      <c r="W421" s="169"/>
      <c r="X421" s="169"/>
    </row>
    <row r="422" spans="1:24" s="285" customFormat="1" x14ac:dyDescent="0.25">
      <c r="A422" s="282" t="s">
        <v>4391</v>
      </c>
      <c r="B422" s="169" t="s">
        <v>4392</v>
      </c>
      <c r="C422" s="249" t="s">
        <v>2021</v>
      </c>
      <c r="D422" s="282" t="s">
        <v>4393</v>
      </c>
      <c r="E422" s="282" t="s">
        <v>1622</v>
      </c>
      <c r="F422" s="283">
        <v>44939</v>
      </c>
      <c r="G422" s="282" t="s">
        <v>329</v>
      </c>
      <c r="H422" s="282"/>
      <c r="I422" s="284">
        <v>3192.78</v>
      </c>
      <c r="J422" s="284">
        <v>3416.3</v>
      </c>
      <c r="K422" s="284">
        <v>2893.24</v>
      </c>
      <c r="L422" s="284">
        <v>1405.28</v>
      </c>
      <c r="M422" s="284"/>
      <c r="N422" s="284">
        <v>221.89</v>
      </c>
      <c r="O422" s="284"/>
      <c r="P422" s="284">
        <f t="shared" si="13"/>
        <v>11129.49</v>
      </c>
      <c r="Q422" s="284">
        <v>11791.65</v>
      </c>
      <c r="R422" s="266">
        <v>45560</v>
      </c>
      <c r="S422" s="267">
        <v>3863729</v>
      </c>
      <c r="T422" s="169"/>
      <c r="U422" s="169"/>
      <c r="V422" s="169"/>
      <c r="W422" s="169"/>
      <c r="X422" s="169"/>
    </row>
    <row r="423" spans="1:24" s="254" customFormat="1" x14ac:dyDescent="0.25">
      <c r="A423" s="242" t="s">
        <v>3690</v>
      </c>
      <c r="B423" s="19" t="s">
        <v>3796</v>
      </c>
      <c r="C423" s="249" t="s">
        <v>2021</v>
      </c>
      <c r="D423" s="242" t="s">
        <v>3691</v>
      </c>
      <c r="E423" s="242" t="s">
        <v>1600</v>
      </c>
      <c r="F423" s="243">
        <v>44867</v>
      </c>
      <c r="G423" s="242" t="s">
        <v>331</v>
      </c>
      <c r="H423" s="242"/>
      <c r="I423" s="252">
        <v>3719.17</v>
      </c>
      <c r="J423" s="252">
        <v>576.48</v>
      </c>
      <c r="K423" s="252">
        <v>3555.14</v>
      </c>
      <c r="L423" s="252">
        <v>661.6</v>
      </c>
      <c r="M423" s="252"/>
      <c r="N423" s="252">
        <v>147.38</v>
      </c>
      <c r="O423" s="252"/>
      <c r="P423" s="252">
        <f t="shared" si="13"/>
        <v>8659.7699999999986</v>
      </c>
      <c r="Q423" s="252">
        <v>8659.77</v>
      </c>
      <c r="R423" s="183">
        <v>44907</v>
      </c>
      <c r="S423" s="255">
        <v>3427055</v>
      </c>
      <c r="T423" s="19"/>
      <c r="U423" s="19"/>
      <c r="V423" s="19"/>
      <c r="W423" s="19"/>
      <c r="X423" s="19"/>
    </row>
    <row r="424" spans="1:24" s="254" customFormat="1" x14ac:dyDescent="0.25">
      <c r="A424" s="242" t="s">
        <v>3728</v>
      </c>
      <c r="B424" s="19" t="s">
        <v>1745</v>
      </c>
      <c r="C424" s="249" t="s">
        <v>2021</v>
      </c>
      <c r="D424" s="242" t="s">
        <v>3729</v>
      </c>
      <c r="E424" s="242" t="s">
        <v>1600</v>
      </c>
      <c r="F424" s="243">
        <v>44564</v>
      </c>
      <c r="G424" s="242" t="s">
        <v>331</v>
      </c>
      <c r="H424" s="242"/>
      <c r="I424" s="252">
        <v>7924.76</v>
      </c>
      <c r="J424" s="252">
        <v>1228.3499999999999</v>
      </c>
      <c r="K424" s="252">
        <v>7575.25</v>
      </c>
      <c r="L424" s="252">
        <v>1409.72</v>
      </c>
      <c r="M424" s="252"/>
      <c r="N424" s="252">
        <v>314.02</v>
      </c>
      <c r="O424" s="252"/>
      <c r="P424" s="252">
        <f t="shared" si="13"/>
        <v>18452.100000000002</v>
      </c>
      <c r="Q424" s="252">
        <v>18452.099999999999</v>
      </c>
      <c r="R424" s="183">
        <v>44966</v>
      </c>
      <c r="S424" s="255">
        <v>3455366</v>
      </c>
      <c r="T424" s="19"/>
      <c r="U424" s="19"/>
      <c r="V424" s="19"/>
      <c r="W424" s="19"/>
      <c r="X424" s="19"/>
    </row>
    <row r="425" spans="1:24" s="254" customFormat="1" x14ac:dyDescent="0.25">
      <c r="A425" s="279" t="s">
        <v>3692</v>
      </c>
      <c r="B425" s="19" t="s">
        <v>3693</v>
      </c>
      <c r="C425" s="249" t="s">
        <v>2021</v>
      </c>
      <c r="D425" s="242" t="s">
        <v>3694</v>
      </c>
      <c r="E425" s="242" t="s">
        <v>1630</v>
      </c>
      <c r="F425" s="243">
        <v>44889</v>
      </c>
      <c r="G425" s="242" t="s">
        <v>330</v>
      </c>
      <c r="H425" s="242"/>
      <c r="I425" s="252">
        <v>3266.2</v>
      </c>
      <c r="J425" s="252">
        <v>301.77999999999997</v>
      </c>
      <c r="K425" s="252">
        <v>3181.51</v>
      </c>
      <c r="L425" s="252">
        <v>659.51</v>
      </c>
      <c r="M425" s="252"/>
      <c r="N425" s="252">
        <v>115.75</v>
      </c>
      <c r="O425" s="252"/>
      <c r="P425" s="252">
        <f t="shared" si="13"/>
        <v>7524.75</v>
      </c>
      <c r="Q425" s="252">
        <v>7524.75</v>
      </c>
      <c r="R425" s="183">
        <v>44908</v>
      </c>
      <c r="S425" s="255">
        <v>3427530</v>
      </c>
      <c r="T425" s="19"/>
      <c r="U425" s="19"/>
      <c r="V425" s="19"/>
      <c r="W425" s="19"/>
      <c r="X425" s="19"/>
    </row>
    <row r="426" spans="1:24" s="254" customFormat="1" x14ac:dyDescent="0.25">
      <c r="A426" s="279" t="s">
        <v>3920</v>
      </c>
      <c r="B426" s="19" t="s">
        <v>3921</v>
      </c>
      <c r="C426" s="249" t="s">
        <v>2021</v>
      </c>
      <c r="D426" s="242" t="s">
        <v>3922</v>
      </c>
      <c r="E426" s="242" t="s">
        <v>1600</v>
      </c>
      <c r="F426" s="243">
        <v>44965</v>
      </c>
      <c r="G426" s="242" t="s">
        <v>328</v>
      </c>
      <c r="H426" s="242"/>
      <c r="I426" s="252">
        <v>7924.76</v>
      </c>
      <c r="J426" s="252">
        <v>1228.3499999999999</v>
      </c>
      <c r="K426" s="252">
        <v>7575.25</v>
      </c>
      <c r="L426" s="252">
        <v>1409.72</v>
      </c>
      <c r="N426" s="252">
        <v>314.02</v>
      </c>
      <c r="O426" s="286"/>
      <c r="P426" s="287">
        <f>SUM(I426:N426)</f>
        <v>18452.100000000002</v>
      </c>
      <c r="Q426" s="252">
        <v>18452.099999999999</v>
      </c>
      <c r="R426" s="183">
        <v>45001</v>
      </c>
      <c r="S426" s="255">
        <v>3487085</v>
      </c>
      <c r="T426" s="19"/>
      <c r="U426" s="19"/>
      <c r="V426" s="19"/>
      <c r="W426" s="19"/>
      <c r="X426" s="19"/>
    </row>
    <row r="427" spans="1:24" s="254" customFormat="1" x14ac:dyDescent="0.25">
      <c r="A427" s="242" t="s">
        <v>3663</v>
      </c>
      <c r="B427" s="19" t="s">
        <v>3792</v>
      </c>
      <c r="C427" s="249" t="s">
        <v>2021</v>
      </c>
      <c r="D427" s="242" t="s">
        <v>3664</v>
      </c>
      <c r="E427" s="242" t="s">
        <v>1616</v>
      </c>
      <c r="F427" s="243">
        <v>44827</v>
      </c>
      <c r="G427" s="242" t="s">
        <v>328</v>
      </c>
      <c r="H427" s="242"/>
      <c r="I427" s="252">
        <v>2031.58</v>
      </c>
      <c r="J427" s="252">
        <v>842.5</v>
      </c>
      <c r="K427" s="252">
        <v>3428.12</v>
      </c>
      <c r="L427" s="252">
        <v>659.51</v>
      </c>
      <c r="M427" s="252"/>
      <c r="N427" s="252">
        <v>107.86</v>
      </c>
      <c r="O427" s="252"/>
      <c r="P427" s="252">
        <v>7069.57</v>
      </c>
      <c r="Q427" s="252">
        <v>7232.18</v>
      </c>
      <c r="R427" s="183">
        <v>44882</v>
      </c>
      <c r="S427" s="255">
        <v>3404982</v>
      </c>
      <c r="T427" s="19"/>
      <c r="U427" s="19"/>
      <c r="V427" s="19"/>
      <c r="W427" s="19"/>
      <c r="X427" s="19"/>
    </row>
    <row r="428" spans="1:24" s="254" customFormat="1" x14ac:dyDescent="0.25">
      <c r="A428" s="242" t="s">
        <v>3665</v>
      </c>
      <c r="B428" s="19" t="s">
        <v>3793</v>
      </c>
      <c r="C428" s="249" t="s">
        <v>2021</v>
      </c>
      <c r="D428" s="242" t="s">
        <v>3666</v>
      </c>
      <c r="E428" s="242" t="s">
        <v>1616</v>
      </c>
      <c r="F428" s="243">
        <v>44830</v>
      </c>
      <c r="G428" s="242" t="s">
        <v>328</v>
      </c>
      <c r="H428" s="242"/>
      <c r="I428" s="252">
        <v>2031.58</v>
      </c>
      <c r="J428" s="252">
        <v>842.5</v>
      </c>
      <c r="K428" s="252">
        <v>3428.12</v>
      </c>
      <c r="L428" s="252">
        <v>659.51</v>
      </c>
      <c r="M428" s="252"/>
      <c r="N428" s="252">
        <v>107.86</v>
      </c>
      <c r="O428" s="252"/>
      <c r="P428" s="252">
        <v>7069.57</v>
      </c>
      <c r="Q428" s="252">
        <v>7232.18</v>
      </c>
      <c r="R428" s="183">
        <v>44882</v>
      </c>
      <c r="S428" s="255">
        <v>3404981</v>
      </c>
      <c r="T428" s="19"/>
      <c r="U428" s="19"/>
      <c r="V428" s="19"/>
      <c r="W428" s="19"/>
      <c r="X428" s="19"/>
    </row>
    <row r="429" spans="1:24" s="254" customFormat="1" x14ac:dyDescent="0.25">
      <c r="A429" s="242" t="s">
        <v>3948</v>
      </c>
      <c r="B429" s="19" t="s">
        <v>3949</v>
      </c>
      <c r="C429" s="249" t="s">
        <v>2021</v>
      </c>
      <c r="D429" s="242" t="s">
        <v>3950</v>
      </c>
      <c r="E429" s="242" t="s">
        <v>1610</v>
      </c>
      <c r="F429" s="243">
        <v>44879</v>
      </c>
      <c r="G429" s="242" t="s">
        <v>331</v>
      </c>
      <c r="H429" s="242"/>
      <c r="I429" s="252">
        <v>4193.01</v>
      </c>
      <c r="J429" s="252">
        <v>649.91999999999996</v>
      </c>
      <c r="K429" s="252">
        <v>4008.09</v>
      </c>
      <c r="L429" s="252">
        <v>745.88</v>
      </c>
      <c r="M429" s="252"/>
      <c r="N429" s="252">
        <v>166.15</v>
      </c>
      <c r="O429" s="252"/>
      <c r="P429" s="288">
        <f>SUM(I429:N429)</f>
        <v>9763.0499999999993</v>
      </c>
      <c r="Q429" s="252">
        <v>9763.0499999999993</v>
      </c>
      <c r="R429" s="183">
        <v>45021</v>
      </c>
      <c r="S429" s="255">
        <v>3496846</v>
      </c>
      <c r="T429" s="19"/>
      <c r="U429" s="19"/>
      <c r="V429" s="19"/>
      <c r="W429" s="19"/>
      <c r="X429" s="19"/>
    </row>
    <row r="430" spans="1:24" s="254" customFormat="1" x14ac:dyDescent="0.25">
      <c r="A430" s="242" t="s">
        <v>3584</v>
      </c>
      <c r="B430" s="19" t="s">
        <v>3792</v>
      </c>
      <c r="C430" s="249" t="s">
        <v>2085</v>
      </c>
      <c r="D430" s="242" t="s">
        <v>3585</v>
      </c>
      <c r="E430" s="242" t="s">
        <v>1612</v>
      </c>
      <c r="F430" s="243">
        <v>44819</v>
      </c>
      <c r="G430" s="242" t="s">
        <v>325</v>
      </c>
      <c r="H430" s="242"/>
      <c r="I430" s="252">
        <v>3516.28</v>
      </c>
      <c r="J430" s="252">
        <v>301.77999999999997</v>
      </c>
      <c r="K430" s="252">
        <v>3181.51</v>
      </c>
      <c r="L430" s="252">
        <v>910.35</v>
      </c>
      <c r="M430" s="252"/>
      <c r="N430" s="252">
        <v>122.74</v>
      </c>
      <c r="O430" s="252"/>
      <c r="P430" s="287">
        <v>8032.66</v>
      </c>
      <c r="Q430" s="252">
        <v>8032.66</v>
      </c>
      <c r="R430" s="183">
        <v>44823</v>
      </c>
      <c r="S430" s="255">
        <v>3372574</v>
      </c>
      <c r="T430" s="19"/>
      <c r="U430" s="19"/>
      <c r="V430" s="19"/>
      <c r="W430" s="19"/>
      <c r="X430" s="19"/>
    </row>
    <row r="431" spans="1:24" s="254" customFormat="1" x14ac:dyDescent="0.25">
      <c r="A431" s="242" t="s">
        <v>3586</v>
      </c>
      <c r="B431" s="19" t="s">
        <v>1711</v>
      </c>
      <c r="C431" s="249" t="s">
        <v>2085</v>
      </c>
      <c r="D431" s="242" t="s">
        <v>3587</v>
      </c>
      <c r="E431" s="242" t="s">
        <v>1612</v>
      </c>
      <c r="F431" s="243">
        <v>44820</v>
      </c>
      <c r="G431" s="242" t="s">
        <v>325</v>
      </c>
      <c r="H431" s="242"/>
      <c r="I431" s="252">
        <v>3516.28</v>
      </c>
      <c r="J431" s="252">
        <v>301.77999999999997</v>
      </c>
      <c r="K431" s="252">
        <v>3181.51</v>
      </c>
      <c r="L431" s="252">
        <v>910.35</v>
      </c>
      <c r="M431" s="252"/>
      <c r="N431" s="252">
        <v>122.74</v>
      </c>
      <c r="O431" s="252"/>
      <c r="P431" s="252">
        <v>8032.66</v>
      </c>
      <c r="Q431" s="252">
        <v>8032.66</v>
      </c>
      <c r="R431" s="183">
        <v>44827</v>
      </c>
      <c r="S431" s="255">
        <v>3374497</v>
      </c>
      <c r="T431" s="19"/>
      <c r="U431" s="19"/>
      <c r="V431" s="19"/>
      <c r="W431" s="19"/>
      <c r="X431" s="19"/>
    </row>
    <row r="432" spans="1:24" s="254" customFormat="1" x14ac:dyDescent="0.25">
      <c r="A432" s="242" t="s">
        <v>3675</v>
      </c>
      <c r="B432" s="19" t="s">
        <v>3794</v>
      </c>
      <c r="C432" s="249" t="s">
        <v>2021</v>
      </c>
      <c r="D432" s="242" t="s">
        <v>3677</v>
      </c>
      <c r="E432" s="242" t="s">
        <v>1604</v>
      </c>
      <c r="F432" s="243">
        <v>44875</v>
      </c>
      <c r="G432" s="242" t="s">
        <v>331</v>
      </c>
      <c r="H432" s="242"/>
      <c r="I432" s="252">
        <v>3719.17</v>
      </c>
      <c r="J432" s="252">
        <v>576.48</v>
      </c>
      <c r="K432" s="252">
        <v>3555.14</v>
      </c>
      <c r="L432" s="252">
        <v>661.6</v>
      </c>
      <c r="M432" s="252"/>
      <c r="N432" s="252">
        <v>147.38</v>
      </c>
      <c r="O432" s="252"/>
      <c r="P432" s="252">
        <v>8659.77</v>
      </c>
      <c r="Q432" s="252">
        <v>8659.77</v>
      </c>
      <c r="R432" s="183">
        <v>44902</v>
      </c>
      <c r="S432" s="255">
        <v>3423877</v>
      </c>
      <c r="T432" s="19"/>
      <c r="U432" s="19"/>
      <c r="V432" s="19"/>
      <c r="W432" s="19"/>
      <c r="X432" s="19"/>
    </row>
    <row r="433" spans="1:24" s="254" customFormat="1" x14ac:dyDescent="0.25">
      <c r="A433" s="242" t="s">
        <v>3676</v>
      </c>
      <c r="B433" s="19" t="s">
        <v>2318</v>
      </c>
      <c r="C433" s="249" t="s">
        <v>2021</v>
      </c>
      <c r="D433" s="242" t="s">
        <v>3678</v>
      </c>
      <c r="E433" s="242" t="s">
        <v>1604</v>
      </c>
      <c r="F433" s="243">
        <v>44874</v>
      </c>
      <c r="G433" s="242" t="s">
        <v>331</v>
      </c>
      <c r="H433" s="242"/>
      <c r="I433" s="252">
        <v>4073.98</v>
      </c>
      <c r="J433" s="252">
        <v>631.47</v>
      </c>
      <c r="K433" s="252">
        <v>3894.3</v>
      </c>
      <c r="L433" s="252">
        <v>724.71</v>
      </c>
      <c r="M433" s="252"/>
      <c r="N433" s="252">
        <v>161.43</v>
      </c>
      <c r="O433" s="252"/>
      <c r="P433" s="252">
        <v>9485.89</v>
      </c>
      <c r="Q433" s="252">
        <v>9485.89</v>
      </c>
      <c r="R433" s="183">
        <v>44888</v>
      </c>
      <c r="S433" s="255">
        <v>3408648</v>
      </c>
      <c r="T433" s="19"/>
      <c r="U433" s="19"/>
      <c r="V433" s="19"/>
      <c r="W433" s="19"/>
      <c r="X433" s="19"/>
    </row>
    <row r="434" spans="1:24" s="254" customFormat="1" x14ac:dyDescent="0.25">
      <c r="A434" s="242" t="s">
        <v>4389</v>
      </c>
      <c r="B434" s="19" t="s">
        <v>1714</v>
      </c>
      <c r="C434" s="249" t="s">
        <v>2021</v>
      </c>
      <c r="D434" s="242" t="s">
        <v>4390</v>
      </c>
      <c r="E434" s="242" t="s">
        <v>1622</v>
      </c>
      <c r="F434" s="243">
        <v>44887</v>
      </c>
      <c r="G434" s="242" t="s">
        <v>329</v>
      </c>
      <c r="H434" s="242"/>
      <c r="I434" s="252">
        <v>1596.39</v>
      </c>
      <c r="J434" s="252">
        <v>1708.15</v>
      </c>
      <c r="K434" s="252">
        <v>1446.62</v>
      </c>
      <c r="L434" s="252">
        <v>702.64</v>
      </c>
      <c r="M434" s="252"/>
      <c r="N434" s="252">
        <v>110.94</v>
      </c>
      <c r="O434" s="252"/>
      <c r="P434" s="252">
        <v>5564.74</v>
      </c>
      <c r="Q434" s="252">
        <v>5837.45</v>
      </c>
      <c r="R434" s="183">
        <v>45408</v>
      </c>
      <c r="S434" s="255">
        <v>3750660</v>
      </c>
      <c r="T434" s="19"/>
      <c r="U434" s="19"/>
      <c r="V434" s="19"/>
      <c r="W434" s="19"/>
      <c r="X434" s="19"/>
    </row>
    <row r="435" spans="1:24" s="320" customFormat="1" x14ac:dyDescent="0.25">
      <c r="A435" s="317" t="s">
        <v>4386</v>
      </c>
      <c r="B435" s="319" t="s">
        <v>4387</v>
      </c>
      <c r="C435" s="522" t="s">
        <v>2021</v>
      </c>
      <c r="D435" s="317" t="s">
        <v>4388</v>
      </c>
      <c r="E435" s="317" t="s">
        <v>1612</v>
      </c>
      <c r="F435" s="376">
        <v>45072</v>
      </c>
      <c r="G435" s="317" t="s">
        <v>329</v>
      </c>
      <c r="H435" s="317"/>
      <c r="I435" s="318">
        <v>7424.19</v>
      </c>
      <c r="J435" s="318">
        <v>637.16999999999996</v>
      </c>
      <c r="K435" s="318">
        <v>6717.36</v>
      </c>
      <c r="L435" s="318">
        <v>1922.08</v>
      </c>
      <c r="M435" s="318"/>
      <c r="N435" s="318">
        <v>259.14</v>
      </c>
      <c r="O435" s="318"/>
      <c r="P435" s="318">
        <f>SUM((I435:N435))</f>
        <v>16959.939999999999</v>
      </c>
      <c r="Q435" s="318">
        <v>17068.28</v>
      </c>
      <c r="R435" s="373">
        <v>45924</v>
      </c>
      <c r="S435" s="374">
        <v>4126586</v>
      </c>
      <c r="T435" s="319"/>
      <c r="U435" s="319"/>
      <c r="V435" s="319"/>
      <c r="W435" s="319"/>
      <c r="X435" s="319"/>
    </row>
    <row r="436" spans="1:24" s="254" customFormat="1" x14ac:dyDescent="0.25">
      <c r="A436" s="242" t="s">
        <v>4148</v>
      </c>
      <c r="B436" s="19" t="s">
        <v>1716</v>
      </c>
      <c r="C436" s="249" t="s">
        <v>2021</v>
      </c>
      <c r="D436" s="242" t="s">
        <v>4149</v>
      </c>
      <c r="E436" s="242" t="s">
        <v>1621</v>
      </c>
      <c r="F436" s="243">
        <v>44963</v>
      </c>
      <c r="G436" s="242" t="s">
        <v>325</v>
      </c>
      <c r="H436" s="242"/>
      <c r="I436" s="252">
        <v>7492.44</v>
      </c>
      <c r="J436" s="252">
        <v>643.03</v>
      </c>
      <c r="K436" s="252">
        <v>6779.12</v>
      </c>
      <c r="L436" s="252">
        <v>1939.75</v>
      </c>
      <c r="M436" s="252"/>
      <c r="N436" s="252">
        <v>261.52</v>
      </c>
      <c r="O436" s="252"/>
      <c r="P436" s="252">
        <f>SUM(I436:N436)</f>
        <v>17115.86</v>
      </c>
      <c r="Q436" s="252">
        <v>17355.48</v>
      </c>
      <c r="R436" s="183">
        <v>45098</v>
      </c>
      <c r="S436" s="255">
        <v>3548088</v>
      </c>
      <c r="T436" s="19"/>
      <c r="U436" s="19"/>
      <c r="V436" s="19"/>
      <c r="W436" s="19"/>
      <c r="X436" s="19"/>
    </row>
    <row r="437" spans="1:24" s="254" customFormat="1" x14ac:dyDescent="0.25">
      <c r="A437" s="242" t="s">
        <v>3597</v>
      </c>
      <c r="B437" s="19" t="s">
        <v>3792</v>
      </c>
      <c r="C437" s="249" t="s">
        <v>2021</v>
      </c>
      <c r="D437" s="242" t="s">
        <v>3598</v>
      </c>
      <c r="E437" s="242" t="s">
        <v>1612</v>
      </c>
      <c r="F437" s="243">
        <v>44823</v>
      </c>
      <c r="G437" s="242" t="s">
        <v>325</v>
      </c>
      <c r="H437" s="242"/>
      <c r="I437" s="252">
        <v>3516.28</v>
      </c>
      <c r="J437" s="252">
        <v>301.77999999999997</v>
      </c>
      <c r="K437" s="252">
        <v>3181.51</v>
      </c>
      <c r="L437" s="252">
        <v>910.35</v>
      </c>
      <c r="M437" s="252"/>
      <c r="N437" s="252">
        <v>122.74</v>
      </c>
      <c r="O437" s="252"/>
      <c r="P437" s="252">
        <f>SUM(I437:N437)</f>
        <v>8032.6600000000008</v>
      </c>
      <c r="Q437" s="252">
        <v>8032.66</v>
      </c>
      <c r="R437" s="183">
        <v>44831</v>
      </c>
      <c r="S437" s="255">
        <v>3376316</v>
      </c>
      <c r="T437" s="19"/>
      <c r="U437" s="19"/>
      <c r="V437" s="19"/>
      <c r="W437" s="19"/>
      <c r="X437" s="19"/>
    </row>
    <row r="438" spans="1:24" s="254" customFormat="1" x14ac:dyDescent="0.25">
      <c r="A438" s="242" t="s">
        <v>3759</v>
      </c>
      <c r="B438" s="19" t="s">
        <v>1714</v>
      </c>
      <c r="C438" s="249" t="s">
        <v>2021</v>
      </c>
      <c r="D438" s="242" t="s">
        <v>3760</v>
      </c>
      <c r="E438" s="242" t="s">
        <v>1614</v>
      </c>
      <c r="F438" s="243">
        <v>44861</v>
      </c>
      <c r="G438" s="242" t="s">
        <v>330</v>
      </c>
      <c r="H438" s="242"/>
      <c r="I438" s="252">
        <v>3266.2</v>
      </c>
      <c r="J438" s="252">
        <v>301.77999999999997</v>
      </c>
      <c r="K438" s="252">
        <v>3181.51</v>
      </c>
      <c r="L438" s="252">
        <v>659.51</v>
      </c>
      <c r="M438" s="252"/>
      <c r="N438" s="252">
        <v>115.75</v>
      </c>
      <c r="O438" s="252"/>
      <c r="P438" s="252">
        <v>7524.75</v>
      </c>
      <c r="Q438" s="252">
        <v>7660.19</v>
      </c>
      <c r="R438" s="183">
        <v>44614</v>
      </c>
      <c r="S438" s="255">
        <v>3466459</v>
      </c>
      <c r="T438" s="19"/>
      <c r="U438" s="19"/>
      <c r="V438" s="19"/>
      <c r="W438" s="19"/>
      <c r="X438" s="19"/>
    </row>
    <row r="439" spans="1:24" s="254" customFormat="1" x14ac:dyDescent="0.25">
      <c r="A439" s="242" t="s">
        <v>4383</v>
      </c>
      <c r="B439" s="19" t="s">
        <v>4384</v>
      </c>
      <c r="C439" s="249" t="s">
        <v>2021</v>
      </c>
      <c r="D439" s="242" t="s">
        <v>4385</v>
      </c>
      <c r="E439" s="242" t="s">
        <v>1633</v>
      </c>
      <c r="F439" s="243">
        <v>44993</v>
      </c>
      <c r="G439" s="242" t="s">
        <v>331</v>
      </c>
      <c r="H439" s="242"/>
      <c r="I439" s="252">
        <v>7924.76</v>
      </c>
      <c r="J439" s="252">
        <v>1228.3499999999999</v>
      </c>
      <c r="K439" s="252">
        <v>7575.25</v>
      </c>
      <c r="L439" s="252">
        <v>1409.72</v>
      </c>
      <c r="M439" s="252"/>
      <c r="N439" s="252">
        <v>314.02</v>
      </c>
      <c r="O439" s="252"/>
      <c r="P439" s="252">
        <v>18452.099999999999</v>
      </c>
      <c r="Q439" s="252"/>
      <c r="R439" s="183"/>
      <c r="S439" s="255"/>
      <c r="T439" s="19"/>
      <c r="U439" s="19"/>
      <c r="V439" s="19"/>
      <c r="W439" s="19"/>
      <c r="X439" s="19"/>
    </row>
    <row r="440" spans="1:24" s="254" customFormat="1" x14ac:dyDescent="0.25">
      <c r="A440" s="242" t="s">
        <v>4801</v>
      </c>
      <c r="B440" s="19" t="s">
        <v>2262</v>
      </c>
      <c r="C440" s="249" t="s">
        <v>2021</v>
      </c>
      <c r="D440" s="242" t="s">
        <v>4802</v>
      </c>
      <c r="E440" s="242" t="s">
        <v>4803</v>
      </c>
      <c r="F440" s="243">
        <v>45222</v>
      </c>
      <c r="G440" s="242" t="s">
        <v>327</v>
      </c>
      <c r="H440" s="242"/>
      <c r="I440" s="252">
        <v>15489.46</v>
      </c>
      <c r="J440" s="252">
        <v>2398.66</v>
      </c>
      <c r="K440" s="252">
        <v>14808.84</v>
      </c>
      <c r="L440" s="252">
        <v>6654.12</v>
      </c>
      <c r="M440" s="252"/>
      <c r="N440" s="252">
        <v>648.91999999999996</v>
      </c>
      <c r="O440" s="252"/>
      <c r="P440" s="252">
        <f>SUM(I440:N440)</f>
        <v>40000</v>
      </c>
      <c r="Q440" s="252"/>
      <c r="R440" s="183"/>
      <c r="S440" s="255"/>
      <c r="T440" s="19"/>
      <c r="U440" s="19"/>
      <c r="V440" s="19"/>
      <c r="W440" s="19"/>
      <c r="X440" s="19"/>
    </row>
    <row r="441" spans="1:24" s="254" customFormat="1" x14ac:dyDescent="0.25">
      <c r="A441" s="242" t="s">
        <v>4380</v>
      </c>
      <c r="B441" s="19" t="s">
        <v>4381</v>
      </c>
      <c r="C441" s="249" t="s">
        <v>2021</v>
      </c>
      <c r="D441" s="242" t="s">
        <v>4382</v>
      </c>
      <c r="E441" s="242" t="s">
        <v>1613</v>
      </c>
      <c r="F441" s="243">
        <v>44917</v>
      </c>
      <c r="G441" s="242" t="s">
        <v>328</v>
      </c>
      <c r="H441" s="242"/>
      <c r="I441" s="252">
        <v>4328.8599999999997</v>
      </c>
      <c r="J441" s="252">
        <v>1795.19</v>
      </c>
      <c r="K441" s="252">
        <v>7304.59</v>
      </c>
      <c r="L441" s="252">
        <v>1405.28</v>
      </c>
      <c r="M441" s="252"/>
      <c r="N441" s="252">
        <v>229.83</v>
      </c>
      <c r="O441" s="252"/>
      <c r="P441" s="252">
        <f>SUM(I441:N441)</f>
        <v>15063.75</v>
      </c>
      <c r="Q441" s="252">
        <v>15854.81</v>
      </c>
      <c r="R441" s="183">
        <v>45218</v>
      </c>
      <c r="S441" s="255">
        <v>3626228</v>
      </c>
      <c r="T441" s="19"/>
      <c r="U441" s="19"/>
      <c r="V441" s="19"/>
      <c r="W441" s="19"/>
      <c r="X441" s="19"/>
    </row>
    <row r="442" spans="1:24" s="254" customFormat="1" x14ac:dyDescent="0.25">
      <c r="A442" s="242" t="s">
        <v>4377</v>
      </c>
      <c r="B442" s="19" t="s">
        <v>4378</v>
      </c>
      <c r="C442" s="249" t="s">
        <v>2021</v>
      </c>
      <c r="D442" s="242" t="s">
        <v>4379</v>
      </c>
      <c r="E442" s="242" t="s">
        <v>1613</v>
      </c>
      <c r="F442" s="243">
        <v>44965</v>
      </c>
      <c r="G442" s="242" t="s">
        <v>328</v>
      </c>
      <c r="H442" s="242"/>
      <c r="I442" s="252">
        <v>4328.8599999999997</v>
      </c>
      <c r="J442" s="252">
        <v>1795.19</v>
      </c>
      <c r="K442" s="252">
        <v>7304.59</v>
      </c>
      <c r="L442" s="252">
        <v>1405.28</v>
      </c>
      <c r="M442" s="252"/>
      <c r="N442" s="252">
        <v>229.93</v>
      </c>
      <c r="O442" s="252"/>
      <c r="P442" s="252">
        <v>15063.85</v>
      </c>
      <c r="Q442" s="252">
        <v>15869.83</v>
      </c>
      <c r="R442" s="183">
        <v>45713</v>
      </c>
      <c r="S442" s="255">
        <v>3966752</v>
      </c>
      <c r="T442" s="19"/>
      <c r="U442" s="19"/>
      <c r="V442" s="19"/>
      <c r="W442" s="19"/>
      <c r="X442" s="19"/>
    </row>
    <row r="443" spans="1:24" s="254" customFormat="1" x14ac:dyDescent="0.25">
      <c r="A443" s="242" t="s">
        <v>3951</v>
      </c>
      <c r="B443" s="19" t="s">
        <v>2279</v>
      </c>
      <c r="C443" s="249" t="s">
        <v>2021</v>
      </c>
      <c r="D443" s="242" t="s">
        <v>3952</v>
      </c>
      <c r="E443" s="242" t="s">
        <v>1820</v>
      </c>
      <c r="F443" s="243">
        <v>45016</v>
      </c>
      <c r="G443" s="242" t="s">
        <v>331</v>
      </c>
      <c r="H443" s="242"/>
      <c r="I443" s="252">
        <v>7924.76</v>
      </c>
      <c r="J443" s="252">
        <v>1228.3499999999999</v>
      </c>
      <c r="K443" s="252">
        <v>7575.25</v>
      </c>
      <c r="L443" s="252">
        <v>1409.72</v>
      </c>
      <c r="M443" s="252"/>
      <c r="N443" s="252">
        <v>314.02</v>
      </c>
      <c r="O443" s="252"/>
      <c r="P443" s="252">
        <f>SUM(I443:N443)</f>
        <v>18452.100000000002</v>
      </c>
      <c r="Q443" s="252">
        <v>18452.099999999999</v>
      </c>
      <c r="R443" s="183">
        <v>45027</v>
      </c>
      <c r="S443" s="255">
        <v>3497679</v>
      </c>
      <c r="T443" s="19"/>
      <c r="U443" s="19"/>
      <c r="V443" s="19"/>
      <c r="W443" s="19"/>
      <c r="X443" s="19"/>
    </row>
    <row r="444" spans="1:24" s="391" customFormat="1" x14ac:dyDescent="0.25">
      <c r="A444" s="384" t="s">
        <v>4374</v>
      </c>
      <c r="B444" s="385" t="s">
        <v>4375</v>
      </c>
      <c r="C444" s="519" t="s">
        <v>2021</v>
      </c>
      <c r="D444" s="384" t="s">
        <v>4376</v>
      </c>
      <c r="E444" s="384" t="s">
        <v>1600</v>
      </c>
      <c r="F444" s="387">
        <v>44943</v>
      </c>
      <c r="G444" s="384" t="s">
        <v>331</v>
      </c>
      <c r="H444" s="384"/>
      <c r="I444" s="388">
        <v>7924.76</v>
      </c>
      <c r="J444" s="388">
        <v>1228.3499999999999</v>
      </c>
      <c r="K444" s="388">
        <v>7575.25</v>
      </c>
      <c r="L444" s="388">
        <v>1409.72</v>
      </c>
      <c r="M444" s="388"/>
      <c r="N444" s="388">
        <v>314.02</v>
      </c>
      <c r="O444" s="388"/>
      <c r="P444" s="388">
        <v>18452.099999999999</v>
      </c>
      <c r="Q444" s="388"/>
      <c r="R444" s="390"/>
      <c r="S444" s="389"/>
      <c r="T444" s="385"/>
      <c r="U444" s="385"/>
      <c r="V444" s="385"/>
      <c r="W444" s="385"/>
      <c r="X444" s="385" t="s">
        <v>6351</v>
      </c>
    </row>
    <row r="445" spans="1:24" s="254" customFormat="1" x14ac:dyDescent="0.25">
      <c r="A445" s="242" t="s">
        <v>4371</v>
      </c>
      <c r="B445" s="19" t="s">
        <v>4372</v>
      </c>
      <c r="C445" s="249" t="s">
        <v>2021</v>
      </c>
      <c r="D445" s="242" t="s">
        <v>4373</v>
      </c>
      <c r="E445" s="242" t="s">
        <v>1633</v>
      </c>
      <c r="F445" s="243">
        <v>44970</v>
      </c>
      <c r="G445" s="242" t="s">
        <v>331</v>
      </c>
      <c r="H445" s="242"/>
      <c r="I445" s="252">
        <v>7924.76</v>
      </c>
      <c r="J445" s="252">
        <v>1228.3499999999999</v>
      </c>
      <c r="K445" s="252">
        <v>7575.25</v>
      </c>
      <c r="L445" s="252">
        <v>1409.72</v>
      </c>
      <c r="M445" s="252"/>
      <c r="N445" s="252">
        <v>314.02</v>
      </c>
      <c r="O445" s="252"/>
      <c r="P445" s="252">
        <v>18452.099999999999</v>
      </c>
      <c r="Q445" s="252">
        <v>19342.05</v>
      </c>
      <c r="R445" s="183">
        <v>45582</v>
      </c>
      <c r="S445" s="255">
        <v>3876506</v>
      </c>
      <c r="T445" s="19"/>
      <c r="U445" s="19"/>
      <c r="V445" s="19"/>
      <c r="W445" s="19"/>
      <c r="X445" s="19"/>
    </row>
    <row r="446" spans="1:24" s="254" customFormat="1" x14ac:dyDescent="0.25">
      <c r="A446" s="242" t="s">
        <v>4176</v>
      </c>
      <c r="B446" s="19" t="s">
        <v>4177</v>
      </c>
      <c r="C446" s="249" t="s">
        <v>2021</v>
      </c>
      <c r="D446" s="242" t="s">
        <v>4178</v>
      </c>
      <c r="E446" s="242" t="s">
        <v>1619</v>
      </c>
      <c r="F446" s="243">
        <v>44967</v>
      </c>
      <c r="G446" s="242" t="s">
        <v>328</v>
      </c>
      <c r="H446" s="242"/>
      <c r="I446" s="252">
        <v>4328.8599999999997</v>
      </c>
      <c r="J446" s="252">
        <v>1795.19</v>
      </c>
      <c r="K446" s="252">
        <v>7304.59</v>
      </c>
      <c r="L446" s="252">
        <v>1405.28</v>
      </c>
      <c r="M446" s="252"/>
      <c r="N446" s="252">
        <v>229.83</v>
      </c>
      <c r="O446" s="252"/>
      <c r="P446" s="252">
        <f>SUM(I446:N446)</f>
        <v>15063.75</v>
      </c>
      <c r="Q446" s="252">
        <v>15063.75</v>
      </c>
      <c r="R446" s="183">
        <v>45114</v>
      </c>
      <c r="S446" s="255">
        <v>3558688</v>
      </c>
      <c r="T446" s="19"/>
      <c r="U446" s="19"/>
      <c r="V446" s="19"/>
      <c r="W446" s="19"/>
      <c r="X446" s="19"/>
    </row>
    <row r="447" spans="1:24" s="254" customFormat="1" x14ac:dyDescent="0.25">
      <c r="A447" s="242" t="s">
        <v>4176</v>
      </c>
      <c r="B447" s="19" t="s">
        <v>4177</v>
      </c>
      <c r="C447" s="249" t="s">
        <v>2021</v>
      </c>
      <c r="D447" s="242" t="s">
        <v>4178</v>
      </c>
      <c r="E447" s="242" t="s">
        <v>1619</v>
      </c>
      <c r="F447" s="243">
        <v>44967</v>
      </c>
      <c r="G447" s="242" t="s">
        <v>328</v>
      </c>
      <c r="H447" s="242"/>
      <c r="I447" s="252">
        <v>61.21</v>
      </c>
      <c r="J447" s="252">
        <v>25.38</v>
      </c>
      <c r="K447" s="252">
        <v>103.29</v>
      </c>
      <c r="L447" s="252">
        <v>19.87</v>
      </c>
      <c r="M447" s="252"/>
      <c r="N447" s="252">
        <v>3.25</v>
      </c>
      <c r="O447" s="252"/>
      <c r="P447" s="252">
        <v>213</v>
      </c>
      <c r="Q447" s="252">
        <v>213</v>
      </c>
      <c r="R447" s="183">
        <v>45237</v>
      </c>
      <c r="S447" s="255">
        <v>3637269</v>
      </c>
      <c r="T447" s="19"/>
      <c r="U447" s="19"/>
      <c r="V447" s="19"/>
      <c r="W447" s="19"/>
      <c r="X447" s="19"/>
    </row>
    <row r="448" spans="1:24" s="254" customFormat="1" x14ac:dyDescent="0.25">
      <c r="A448" s="242" t="s">
        <v>4369</v>
      </c>
      <c r="B448" s="19" t="s">
        <v>1716</v>
      </c>
      <c r="C448" s="249" t="s">
        <v>2021</v>
      </c>
      <c r="D448" s="242" t="s">
        <v>4370</v>
      </c>
      <c r="E448" s="242" t="s">
        <v>1610</v>
      </c>
      <c r="F448" s="243">
        <v>45068</v>
      </c>
      <c r="G448" s="242" t="s">
        <v>331</v>
      </c>
      <c r="H448" s="242"/>
      <c r="I448" s="252">
        <v>7852.57</v>
      </c>
      <c r="J448" s="252">
        <v>1217.1600000000001</v>
      </c>
      <c r="K448" s="252">
        <v>7506.24</v>
      </c>
      <c r="L448" s="252">
        <v>1396.88</v>
      </c>
      <c r="M448" s="252"/>
      <c r="N448" s="252">
        <v>311.16000000000003</v>
      </c>
      <c r="O448" s="252"/>
      <c r="P448" s="252">
        <f>SUM(I448:N448)</f>
        <v>18284.010000000002</v>
      </c>
      <c r="Q448" s="252">
        <v>18463.13</v>
      </c>
      <c r="R448" s="183">
        <v>45194</v>
      </c>
      <c r="S448" s="255">
        <v>3614547</v>
      </c>
      <c r="T448" s="19"/>
      <c r="U448" s="19"/>
      <c r="V448" s="19"/>
      <c r="W448" s="19"/>
      <c r="X448" s="19"/>
    </row>
    <row r="449" spans="1:24" s="254" customFormat="1" x14ac:dyDescent="0.25">
      <c r="A449" s="242" t="s">
        <v>4367</v>
      </c>
      <c r="B449" s="19" t="s">
        <v>1746</v>
      </c>
      <c r="C449" s="249" t="s">
        <v>2021</v>
      </c>
      <c r="D449" s="242" t="s">
        <v>4368</v>
      </c>
      <c r="E449" s="242" t="s">
        <v>1766</v>
      </c>
      <c r="F449" s="243">
        <v>44971</v>
      </c>
      <c r="G449" s="242" t="s">
        <v>328</v>
      </c>
      <c r="H449" s="242"/>
      <c r="I449" s="252">
        <v>4328.8599999999997</v>
      </c>
      <c r="J449" s="252">
        <v>1795.19</v>
      </c>
      <c r="K449" s="252">
        <v>7304.59</v>
      </c>
      <c r="L449" s="252">
        <v>1405.28</v>
      </c>
      <c r="M449" s="252"/>
      <c r="N449" s="252">
        <v>229.83</v>
      </c>
      <c r="O449" s="252"/>
      <c r="P449" s="252">
        <f>SUM(I449:N449)</f>
        <v>15063.75</v>
      </c>
      <c r="Q449" s="252">
        <v>15483.76</v>
      </c>
      <c r="R449" s="183">
        <v>45391</v>
      </c>
      <c r="S449" s="255">
        <v>3742501</v>
      </c>
      <c r="T449" s="19"/>
      <c r="U449" s="19"/>
      <c r="V449" s="19"/>
      <c r="W449" s="19"/>
      <c r="X449" s="19"/>
    </row>
    <row r="450" spans="1:24" s="254" customFormat="1" x14ac:dyDescent="0.25">
      <c r="A450" s="242" t="s">
        <v>4365</v>
      </c>
      <c r="B450" s="19" t="s">
        <v>1716</v>
      </c>
      <c r="C450" s="249" t="s">
        <v>2021</v>
      </c>
      <c r="D450" s="242" t="s">
        <v>4366</v>
      </c>
      <c r="E450" s="242" t="s">
        <v>1615</v>
      </c>
      <c r="F450" s="243">
        <v>44901</v>
      </c>
      <c r="G450" s="242" t="s">
        <v>330</v>
      </c>
      <c r="H450" s="242"/>
      <c r="I450" s="252">
        <v>6959.57</v>
      </c>
      <c r="J450" s="252">
        <v>643.03</v>
      </c>
      <c r="K450" s="252">
        <v>6779.12</v>
      </c>
      <c r="L450" s="252">
        <v>1405.28</v>
      </c>
      <c r="M450" s="252"/>
      <c r="N450" s="252">
        <v>246.64</v>
      </c>
      <c r="O450" s="252"/>
      <c r="P450" s="252">
        <v>16033.64</v>
      </c>
      <c r="Q450" s="252"/>
      <c r="R450" s="183"/>
      <c r="S450" s="255"/>
      <c r="T450" s="19"/>
      <c r="U450" s="19"/>
      <c r="V450" s="19"/>
      <c r="W450" s="19"/>
      <c r="X450" s="19"/>
    </row>
    <row r="451" spans="1:24" s="254" customFormat="1" x14ac:dyDescent="0.25">
      <c r="A451" s="242" t="s">
        <v>4362</v>
      </c>
      <c r="B451" s="19" t="s">
        <v>4363</v>
      </c>
      <c r="C451" s="249" t="s">
        <v>2021</v>
      </c>
      <c r="D451" s="242" t="s">
        <v>4364</v>
      </c>
      <c r="E451" s="242" t="s">
        <v>1600</v>
      </c>
      <c r="F451" s="243">
        <v>45126</v>
      </c>
      <c r="G451" s="242" t="s">
        <v>331</v>
      </c>
      <c r="H451" s="242"/>
      <c r="I451" s="252">
        <v>7852.57</v>
      </c>
      <c r="J451" s="252">
        <v>1217.1600000000001</v>
      </c>
      <c r="K451" s="252">
        <v>7506.24</v>
      </c>
      <c r="L451" s="252">
        <v>1396.88</v>
      </c>
      <c r="M451" s="252"/>
      <c r="N451" s="252">
        <v>311.16000000000003</v>
      </c>
      <c r="O451" s="252"/>
      <c r="P451" s="252">
        <f>SUM(I451:N451)</f>
        <v>18284.010000000002</v>
      </c>
      <c r="Q451" s="252">
        <v>18721.45</v>
      </c>
      <c r="R451" s="183">
        <v>45483</v>
      </c>
      <c r="S451" s="255">
        <v>3804785</v>
      </c>
      <c r="T451" s="19"/>
      <c r="U451" s="19"/>
      <c r="V451" s="19"/>
      <c r="W451" s="19"/>
      <c r="X451" s="19"/>
    </row>
    <row r="452" spans="1:24" s="254" customFormat="1" x14ac:dyDescent="0.25">
      <c r="A452" s="242" t="s">
        <v>4360</v>
      </c>
      <c r="B452" s="19" t="s">
        <v>1716</v>
      </c>
      <c r="C452" s="249" t="s">
        <v>2021</v>
      </c>
      <c r="D452" s="242" t="s">
        <v>4361</v>
      </c>
      <c r="E452" s="242" t="s">
        <v>1604</v>
      </c>
      <c r="F452" s="243">
        <v>44967</v>
      </c>
      <c r="G452" s="242" t="s">
        <v>331</v>
      </c>
      <c r="H452" s="242"/>
      <c r="I452" s="252">
        <v>7924.76</v>
      </c>
      <c r="J452" s="252">
        <v>1228.3499999999999</v>
      </c>
      <c r="K452" s="252">
        <v>7575.25</v>
      </c>
      <c r="L452" s="252">
        <v>1409.72</v>
      </c>
      <c r="M452" s="252"/>
      <c r="N452" s="252">
        <v>314.02</v>
      </c>
      <c r="O452" s="252"/>
      <c r="P452" s="252">
        <f>SUM(I452:N452)</f>
        <v>18452.100000000002</v>
      </c>
      <c r="Q452" s="252">
        <v>19342.02</v>
      </c>
      <c r="R452" s="183">
        <v>45523</v>
      </c>
      <c r="S452" s="255">
        <v>3832141</v>
      </c>
      <c r="T452" s="19"/>
      <c r="U452" s="19"/>
      <c r="V452" s="19"/>
      <c r="W452" s="19"/>
      <c r="X452" s="19"/>
    </row>
    <row r="453" spans="1:24" s="254" customFormat="1" x14ac:dyDescent="0.25">
      <c r="A453" s="242" t="s">
        <v>4179</v>
      </c>
      <c r="B453" s="19" t="s">
        <v>4180</v>
      </c>
      <c r="C453" s="249" t="s">
        <v>2021</v>
      </c>
      <c r="D453" s="242" t="s">
        <v>4181</v>
      </c>
      <c r="E453" s="242" t="s">
        <v>1614</v>
      </c>
      <c r="F453" s="243">
        <v>44970</v>
      </c>
      <c r="G453" s="242" t="s">
        <v>330</v>
      </c>
      <c r="H453" s="242"/>
      <c r="I453" s="252">
        <v>6963.73</v>
      </c>
      <c r="J453" s="252">
        <v>643.41</v>
      </c>
      <c r="K453" s="252">
        <v>6783.17</v>
      </c>
      <c r="L453" s="252">
        <v>1406.12</v>
      </c>
      <c r="M453" s="252"/>
      <c r="N453" s="252">
        <v>246.79</v>
      </c>
      <c r="O453" s="252"/>
      <c r="P453" s="252">
        <f>SUM(I453:N453)</f>
        <v>16043.220000000001</v>
      </c>
      <c r="Q453" s="252">
        <v>16258.07</v>
      </c>
      <c r="R453" s="183">
        <v>45121</v>
      </c>
      <c r="S453" s="255">
        <v>3560153</v>
      </c>
      <c r="T453" s="19"/>
      <c r="U453" s="19"/>
      <c r="V453" s="19"/>
      <c r="W453" s="19"/>
      <c r="X453" s="19"/>
    </row>
    <row r="454" spans="1:24" s="254" customFormat="1" x14ac:dyDescent="0.25">
      <c r="A454" s="242" t="s">
        <v>4013</v>
      </c>
      <c r="B454" s="19" t="s">
        <v>3954</v>
      </c>
      <c r="C454" s="249" t="s">
        <v>2021</v>
      </c>
      <c r="D454" s="242" t="s">
        <v>4014</v>
      </c>
      <c r="E454" s="242" t="s">
        <v>1619</v>
      </c>
      <c r="F454" s="243">
        <v>44978</v>
      </c>
      <c r="G454" s="242" t="s">
        <v>328</v>
      </c>
      <c r="H454" s="242"/>
      <c r="I454" s="252">
        <v>2164.4299999999998</v>
      </c>
      <c r="J454" s="252">
        <v>897.59</v>
      </c>
      <c r="K454" s="252">
        <v>3652.3</v>
      </c>
      <c r="L454" s="252">
        <v>702.64</v>
      </c>
      <c r="M454" s="252"/>
      <c r="N454" s="252">
        <v>114.91</v>
      </c>
      <c r="O454" s="252"/>
      <c r="P454" s="252">
        <f>SUM(I454:N454)</f>
        <v>7531.87</v>
      </c>
      <c r="Q454" s="252">
        <v>7531.87</v>
      </c>
      <c r="R454" s="183">
        <v>45030</v>
      </c>
      <c r="S454" s="255">
        <v>3500548</v>
      </c>
      <c r="T454" s="19"/>
      <c r="U454" s="19"/>
      <c r="V454" s="19"/>
      <c r="W454" s="19"/>
      <c r="X454" s="19"/>
    </row>
    <row r="455" spans="1:24" s="254" customFormat="1" x14ac:dyDescent="0.25">
      <c r="A455" s="242" t="s">
        <v>4351</v>
      </c>
      <c r="B455" s="19" t="s">
        <v>4352</v>
      </c>
      <c r="C455" s="249" t="s">
        <v>2021</v>
      </c>
      <c r="D455" s="242" t="s">
        <v>4353</v>
      </c>
      <c r="E455" s="242" t="s">
        <v>1619</v>
      </c>
      <c r="F455" s="243">
        <v>45013</v>
      </c>
      <c r="G455" s="242" t="s">
        <v>328</v>
      </c>
      <c r="H455" s="242"/>
      <c r="I455" s="252">
        <v>4328.8599999999997</v>
      </c>
      <c r="J455" s="252">
        <v>1795.19</v>
      </c>
      <c r="K455" s="252">
        <v>7304.59</v>
      </c>
      <c r="L455" s="252">
        <v>1405.28</v>
      </c>
      <c r="M455" s="252"/>
      <c r="N455" s="252">
        <v>229.83</v>
      </c>
      <c r="O455" s="252"/>
      <c r="P455" s="252">
        <f>SUM(I455:N455)</f>
        <v>15063.75</v>
      </c>
      <c r="Q455" s="252">
        <v>16332.56</v>
      </c>
      <c r="R455" s="183" t="s">
        <v>5758</v>
      </c>
      <c r="S455" s="255" t="s">
        <v>5759</v>
      </c>
      <c r="T455" s="19"/>
      <c r="U455" s="19"/>
      <c r="V455" s="19"/>
      <c r="W455" s="19"/>
      <c r="X455" s="19"/>
    </row>
    <row r="456" spans="1:24" s="254" customFormat="1" x14ac:dyDescent="0.25">
      <c r="A456" s="242" t="s">
        <v>3761</v>
      </c>
      <c r="B456" s="19" t="s">
        <v>3762</v>
      </c>
      <c r="C456" s="249" t="s">
        <v>2021</v>
      </c>
      <c r="D456" s="242" t="s">
        <v>3763</v>
      </c>
      <c r="E456" s="242" t="s">
        <v>1612</v>
      </c>
      <c r="F456" s="243">
        <v>44963</v>
      </c>
      <c r="G456" s="242" t="s">
        <v>330</v>
      </c>
      <c r="H456" s="242"/>
      <c r="I456" s="252">
        <v>6959.57</v>
      </c>
      <c r="J456" s="252">
        <v>643.03</v>
      </c>
      <c r="K456" s="252">
        <v>6779.12</v>
      </c>
      <c r="L456" s="252">
        <v>1405.28</v>
      </c>
      <c r="M456" s="252"/>
      <c r="N456" s="252">
        <v>246.64</v>
      </c>
      <c r="O456" s="252"/>
      <c r="P456" s="252">
        <v>16033.64</v>
      </c>
      <c r="Q456" s="252">
        <v>16033.64</v>
      </c>
      <c r="R456" s="183">
        <v>44619</v>
      </c>
      <c r="S456" s="255">
        <v>3469234</v>
      </c>
      <c r="T456" s="19"/>
      <c r="U456" s="19"/>
      <c r="V456" s="19"/>
      <c r="W456" s="19"/>
      <c r="X456" s="19"/>
    </row>
    <row r="457" spans="1:24" s="254" customFormat="1" x14ac:dyDescent="0.25">
      <c r="A457" s="242" t="s">
        <v>5162</v>
      </c>
      <c r="B457" s="19" t="s">
        <v>5163</v>
      </c>
      <c r="C457" s="249" t="s">
        <v>2021</v>
      </c>
      <c r="D457" s="242" t="s">
        <v>5164</v>
      </c>
      <c r="E457" s="242" t="s">
        <v>4834</v>
      </c>
      <c r="F457" s="243">
        <v>45091</v>
      </c>
      <c r="G457" s="242" t="s">
        <v>331</v>
      </c>
      <c r="H457" s="242"/>
      <c r="I457" s="252">
        <v>7852.57</v>
      </c>
      <c r="J457" s="252">
        <v>1217.1600000000001</v>
      </c>
      <c r="K457" s="252">
        <v>7506.24</v>
      </c>
      <c r="L457" s="252">
        <v>1396.88</v>
      </c>
      <c r="M457" s="252"/>
      <c r="N457" s="252">
        <v>311.16000000000003</v>
      </c>
      <c r="O457" s="252"/>
      <c r="P457" s="252">
        <f>SUM(I457:N457)</f>
        <v>18284.010000000002</v>
      </c>
      <c r="Q457" s="252"/>
      <c r="R457" s="183"/>
      <c r="S457" s="255"/>
      <c r="T457" s="19"/>
      <c r="U457" s="19"/>
      <c r="V457" s="19"/>
      <c r="W457" s="19"/>
      <c r="X457" s="19"/>
    </row>
    <row r="458" spans="1:24" s="254" customFormat="1" x14ac:dyDescent="0.25">
      <c r="A458" s="242" t="s">
        <v>3695</v>
      </c>
      <c r="B458" s="19" t="s">
        <v>1714</v>
      </c>
      <c r="C458" s="249" t="s">
        <v>2021</v>
      </c>
      <c r="D458" s="242" t="s">
        <v>3696</v>
      </c>
      <c r="E458" s="242" t="s">
        <v>1629</v>
      </c>
      <c r="F458" s="243">
        <v>44907</v>
      </c>
      <c r="G458" s="242" t="s">
        <v>330</v>
      </c>
      <c r="H458" s="242"/>
      <c r="I458" s="252">
        <v>3577.79</v>
      </c>
      <c r="J458" s="252">
        <v>330.57</v>
      </c>
      <c r="K458" s="252">
        <v>3485.03</v>
      </c>
      <c r="L458" s="252">
        <v>722.43</v>
      </c>
      <c r="M458" s="252"/>
      <c r="N458" s="252">
        <v>126.79</v>
      </c>
      <c r="O458" s="252"/>
      <c r="P458" s="252">
        <f t="shared" ref="P458:P521" si="14">SUM(I458:N458)</f>
        <v>8242.61</v>
      </c>
      <c r="Q458" s="252">
        <v>8242.61</v>
      </c>
      <c r="R458" s="183">
        <v>44915</v>
      </c>
      <c r="S458" s="255">
        <v>3430755</v>
      </c>
      <c r="T458" s="19"/>
      <c r="U458" s="19"/>
      <c r="V458" s="19"/>
      <c r="W458" s="19"/>
      <c r="X458" s="19"/>
    </row>
    <row r="459" spans="1:24" s="254" customFormat="1" x14ac:dyDescent="0.25">
      <c r="A459" s="235" t="s">
        <v>4357</v>
      </c>
      <c r="B459" s="277" t="s">
        <v>4358</v>
      </c>
      <c r="C459" s="249" t="s">
        <v>2021</v>
      </c>
      <c r="D459" s="235" t="s">
        <v>4359</v>
      </c>
      <c r="E459" s="235" t="s">
        <v>1600</v>
      </c>
      <c r="F459" s="232">
        <v>45091</v>
      </c>
      <c r="G459" s="242" t="s">
        <v>331</v>
      </c>
      <c r="H459" s="242"/>
      <c r="I459" s="252">
        <v>15705.13</v>
      </c>
      <c r="J459" s="252">
        <v>2434.31</v>
      </c>
      <c r="K459" s="252">
        <v>15012.48</v>
      </c>
      <c r="L459" s="252">
        <v>2793.75</v>
      </c>
      <c r="M459" s="252"/>
      <c r="N459" s="252">
        <v>622.33000000000004</v>
      </c>
      <c r="O459" s="252"/>
      <c r="P459" s="252">
        <f t="shared" si="14"/>
        <v>36568</v>
      </c>
      <c r="Q459" s="252">
        <v>38438.15</v>
      </c>
      <c r="R459" s="183">
        <v>45723</v>
      </c>
      <c r="S459" s="255">
        <v>3981932</v>
      </c>
      <c r="T459" s="19"/>
      <c r="U459" s="19"/>
      <c r="V459" s="19"/>
      <c r="W459" s="19"/>
      <c r="X459" s="19"/>
    </row>
    <row r="460" spans="1:24" s="254" customFormat="1" x14ac:dyDescent="0.25">
      <c r="A460" s="235" t="s">
        <v>4346</v>
      </c>
      <c r="B460" s="277" t="s">
        <v>3420</v>
      </c>
      <c r="C460" s="249" t="s">
        <v>2021</v>
      </c>
      <c r="D460" s="235" t="s">
        <v>4347</v>
      </c>
      <c r="E460" s="235" t="s">
        <v>2119</v>
      </c>
      <c r="F460" s="232">
        <v>45063</v>
      </c>
      <c r="G460" s="242" t="s">
        <v>329</v>
      </c>
      <c r="H460" s="242"/>
      <c r="I460" s="252">
        <v>3163.7</v>
      </c>
      <c r="J460" s="252">
        <v>3385.18</v>
      </c>
      <c r="K460" s="252">
        <v>2866.68</v>
      </c>
      <c r="L460" s="252">
        <v>1392.47</v>
      </c>
      <c r="M460" s="252"/>
      <c r="N460" s="252">
        <v>219.87</v>
      </c>
      <c r="O460" s="252"/>
      <c r="P460" s="252">
        <f t="shared" si="14"/>
        <v>11027.9</v>
      </c>
      <c r="Q460" s="252">
        <v>11580.31</v>
      </c>
      <c r="R460" s="183">
        <v>45608</v>
      </c>
      <c r="S460" s="255">
        <v>3893811</v>
      </c>
      <c r="T460" s="19"/>
      <c r="U460" s="19"/>
      <c r="V460" s="19"/>
      <c r="W460" s="19"/>
      <c r="X460" s="19"/>
    </row>
    <row r="461" spans="1:24" s="254" customFormat="1" x14ac:dyDescent="0.25">
      <c r="A461" s="235" t="s">
        <v>4804</v>
      </c>
      <c r="B461" s="277" t="s">
        <v>4776</v>
      </c>
      <c r="C461" s="249" t="s">
        <v>2021</v>
      </c>
      <c r="D461" s="235" t="s">
        <v>4777</v>
      </c>
      <c r="E461" s="235" t="s">
        <v>1604</v>
      </c>
      <c r="F461" s="232">
        <v>44994</v>
      </c>
      <c r="G461" s="242" t="s">
        <v>331</v>
      </c>
      <c r="H461" s="242"/>
      <c r="I461" s="252">
        <v>16219.78</v>
      </c>
      <c r="J461" s="252">
        <v>2514.08</v>
      </c>
      <c r="K461" s="252">
        <v>15504.42</v>
      </c>
      <c r="L461" s="252">
        <v>2885.3</v>
      </c>
      <c r="M461" s="252"/>
      <c r="N461" s="252">
        <v>642.72</v>
      </c>
      <c r="O461" s="252"/>
      <c r="P461" s="252">
        <f t="shared" si="14"/>
        <v>37766.300000000003</v>
      </c>
      <c r="Q461" s="252">
        <v>37766.300000000003</v>
      </c>
      <c r="R461" s="183">
        <v>45280</v>
      </c>
      <c r="S461" s="255">
        <v>3672092</v>
      </c>
      <c r="T461" s="19"/>
      <c r="U461" s="19"/>
      <c r="V461" s="19"/>
      <c r="W461" s="19"/>
      <c r="X461" s="19"/>
    </row>
    <row r="462" spans="1:24" s="391" customFormat="1" x14ac:dyDescent="0.25">
      <c r="A462" s="516" t="s">
        <v>4354</v>
      </c>
      <c r="B462" s="518" t="s">
        <v>4355</v>
      </c>
      <c r="C462" s="519" t="s">
        <v>2021</v>
      </c>
      <c r="D462" s="516" t="s">
        <v>4356</v>
      </c>
      <c r="E462" s="516" t="s">
        <v>1600</v>
      </c>
      <c r="F462" s="517">
        <v>45012</v>
      </c>
      <c r="G462" s="384" t="s">
        <v>331</v>
      </c>
      <c r="H462" s="384"/>
      <c r="I462" s="388">
        <v>7852.57</v>
      </c>
      <c r="J462" s="388">
        <v>1217.1600000000001</v>
      </c>
      <c r="K462" s="388">
        <v>7506.24</v>
      </c>
      <c r="L462" s="388">
        <v>1396.88</v>
      </c>
      <c r="M462" s="388"/>
      <c r="N462" s="388">
        <v>311.16000000000003</v>
      </c>
      <c r="O462" s="388"/>
      <c r="P462" s="388">
        <f t="shared" si="14"/>
        <v>18284.010000000002</v>
      </c>
      <c r="Q462" s="388"/>
      <c r="R462" s="390"/>
      <c r="S462" s="389"/>
      <c r="T462" s="385"/>
      <c r="U462" s="385"/>
      <c r="V462" s="385"/>
      <c r="W462" s="385"/>
      <c r="X462" s="385" t="s">
        <v>5222</v>
      </c>
    </row>
    <row r="463" spans="1:24" s="254" customFormat="1" x14ac:dyDescent="0.25">
      <c r="A463" s="235" t="s">
        <v>4348</v>
      </c>
      <c r="B463" s="277" t="s">
        <v>4349</v>
      </c>
      <c r="C463" s="249" t="s">
        <v>2021</v>
      </c>
      <c r="D463" s="235" t="s">
        <v>4350</v>
      </c>
      <c r="E463" s="235" t="s">
        <v>1621</v>
      </c>
      <c r="F463" s="232">
        <v>45044</v>
      </c>
      <c r="G463" s="242" t="s">
        <v>325</v>
      </c>
      <c r="H463" s="242"/>
      <c r="I463" s="252">
        <v>3746.22</v>
      </c>
      <c r="J463" s="252">
        <v>321.51</v>
      </c>
      <c r="K463" s="252">
        <v>3389.56</v>
      </c>
      <c r="L463" s="252">
        <v>969.88</v>
      </c>
      <c r="M463" s="252"/>
      <c r="N463" s="252">
        <v>130.76</v>
      </c>
      <c r="O463" s="252"/>
      <c r="P463" s="252">
        <f t="shared" si="14"/>
        <v>8557.9299999999985</v>
      </c>
      <c r="Q463" s="252"/>
      <c r="R463" s="183"/>
      <c r="S463" s="255"/>
      <c r="T463" s="19"/>
      <c r="U463" s="19"/>
      <c r="V463" s="19"/>
      <c r="W463" s="19"/>
      <c r="X463" s="19"/>
    </row>
    <row r="464" spans="1:24" s="254" customFormat="1" x14ac:dyDescent="0.25">
      <c r="A464" s="242" t="s">
        <v>3943</v>
      </c>
      <c r="B464" s="19" t="s">
        <v>1714</v>
      </c>
      <c r="C464" s="249" t="s">
        <v>2085</v>
      </c>
      <c r="D464" s="242" t="s">
        <v>3944</v>
      </c>
      <c r="E464" s="242" t="s">
        <v>1629</v>
      </c>
      <c r="F464" s="243">
        <v>44935</v>
      </c>
      <c r="G464" s="242" t="s">
        <v>330</v>
      </c>
      <c r="H464" s="242"/>
      <c r="I464" s="252">
        <v>3479.78</v>
      </c>
      <c r="J464" s="252">
        <v>321.51</v>
      </c>
      <c r="K464" s="252">
        <v>3389.56</v>
      </c>
      <c r="L464" s="252">
        <v>702.64</v>
      </c>
      <c r="M464" s="252"/>
      <c r="N464" s="252">
        <v>123.32</v>
      </c>
      <c r="O464" s="252"/>
      <c r="P464" s="252">
        <f t="shared" ref="P464:P483" si="15">SUM(I464:N464)</f>
        <v>8016.81</v>
      </c>
      <c r="Q464" s="252">
        <v>8016.81</v>
      </c>
      <c r="R464" s="183">
        <v>45008</v>
      </c>
      <c r="S464" s="255">
        <v>3490817</v>
      </c>
      <c r="T464" s="19"/>
      <c r="U464" s="19"/>
      <c r="V464" s="19"/>
      <c r="W464" s="19"/>
      <c r="X464" s="19"/>
    </row>
    <row r="465" spans="1:24" s="254" customFormat="1" x14ac:dyDescent="0.25">
      <c r="A465" s="313" t="s">
        <v>4785</v>
      </c>
      <c r="B465" s="19" t="s">
        <v>4786</v>
      </c>
      <c r="C465" s="249" t="s">
        <v>2085</v>
      </c>
      <c r="D465" s="313" t="s">
        <v>4787</v>
      </c>
      <c r="E465" s="313" t="s">
        <v>2497</v>
      </c>
      <c r="F465" s="243">
        <v>45245</v>
      </c>
      <c r="G465" s="313" t="s">
        <v>330</v>
      </c>
      <c r="H465" s="313"/>
      <c r="I465" s="252">
        <v>7057.27</v>
      </c>
      <c r="J465" s="252">
        <v>652.05999999999995</v>
      </c>
      <c r="K465" s="252">
        <v>6874.29</v>
      </c>
      <c r="L465" s="252">
        <v>1425</v>
      </c>
      <c r="M465" s="252"/>
      <c r="N465" s="252">
        <v>250.1</v>
      </c>
      <c r="O465" s="252"/>
      <c r="P465" s="252">
        <f t="shared" si="15"/>
        <v>16258.72</v>
      </c>
      <c r="Q465" s="252">
        <v>19795.11</v>
      </c>
      <c r="R465" s="183">
        <v>45779</v>
      </c>
      <c r="S465" s="255">
        <v>4014514</v>
      </c>
      <c r="T465" s="19"/>
      <c r="U465" s="19"/>
      <c r="V465" s="19"/>
      <c r="W465" s="19"/>
      <c r="X465" s="19"/>
    </row>
    <row r="466" spans="1:24" s="254" customFormat="1" x14ac:dyDescent="0.25">
      <c r="A466" s="242" t="s">
        <v>4490</v>
      </c>
      <c r="B466" s="278" t="s">
        <v>2279</v>
      </c>
      <c r="C466" s="249" t="s">
        <v>2085</v>
      </c>
      <c r="D466" s="269" t="s">
        <v>4491</v>
      </c>
      <c r="E466" s="242" t="s">
        <v>2326</v>
      </c>
      <c r="F466" s="243">
        <v>45070</v>
      </c>
      <c r="G466" s="242" t="s">
        <v>330</v>
      </c>
      <c r="H466" s="242"/>
      <c r="I466" s="252">
        <v>6896.17</v>
      </c>
      <c r="J466" s="252">
        <v>637.16999999999996</v>
      </c>
      <c r="K466" s="252">
        <v>6717.36</v>
      </c>
      <c r="L466" s="252">
        <v>1392.47</v>
      </c>
      <c r="M466" s="252"/>
      <c r="N466" s="252">
        <v>244.39</v>
      </c>
      <c r="O466" s="252"/>
      <c r="P466" s="252">
        <f t="shared" si="15"/>
        <v>15887.56</v>
      </c>
      <c r="Q466" s="252"/>
      <c r="R466" s="183"/>
      <c r="S466" s="255"/>
      <c r="T466" s="19"/>
      <c r="U466" s="19"/>
      <c r="V466" s="19"/>
      <c r="W466" s="19"/>
      <c r="X466" s="19"/>
    </row>
    <row r="467" spans="1:24" s="254" customFormat="1" x14ac:dyDescent="0.25">
      <c r="A467" s="242" t="s">
        <v>4484</v>
      </c>
      <c r="B467" s="19" t="s">
        <v>4485</v>
      </c>
      <c r="C467" s="249" t="s">
        <v>2085</v>
      </c>
      <c r="D467" s="242" t="s">
        <v>4486</v>
      </c>
      <c r="E467" s="242" t="s">
        <v>2220</v>
      </c>
      <c r="F467" s="243">
        <v>45097</v>
      </c>
      <c r="G467" s="242" t="s">
        <v>329</v>
      </c>
      <c r="H467" s="242"/>
      <c r="I467" s="252">
        <v>3163.7</v>
      </c>
      <c r="J467" s="252">
        <v>3385.18</v>
      </c>
      <c r="K467" s="252">
        <v>2866.88</v>
      </c>
      <c r="L467" s="252">
        <v>1392.47</v>
      </c>
      <c r="M467" s="252"/>
      <c r="N467" s="252">
        <v>219.87</v>
      </c>
      <c r="O467" s="252"/>
      <c r="P467" s="252">
        <f t="shared" si="15"/>
        <v>11028.099999999999</v>
      </c>
      <c r="Q467" s="252"/>
      <c r="R467" s="183"/>
      <c r="S467" s="255"/>
      <c r="T467" s="19"/>
      <c r="U467" s="19"/>
      <c r="V467" s="19"/>
      <c r="W467" s="19"/>
      <c r="X467" s="19"/>
    </row>
    <row r="468" spans="1:24" s="254" customFormat="1" x14ac:dyDescent="0.25">
      <c r="A468" s="350" t="s">
        <v>4481</v>
      </c>
      <c r="B468" s="19" t="s">
        <v>4482</v>
      </c>
      <c r="C468" s="249" t="s">
        <v>2085</v>
      </c>
      <c r="D468" s="350" t="s">
        <v>4483</v>
      </c>
      <c r="E468" s="350" t="s">
        <v>1629</v>
      </c>
      <c r="F468" s="243">
        <v>45061</v>
      </c>
      <c r="G468" s="350" t="s">
        <v>330</v>
      </c>
      <c r="H468" s="350"/>
      <c r="I468" s="252">
        <v>6896.17</v>
      </c>
      <c r="J468" s="252">
        <v>637.16999999999996</v>
      </c>
      <c r="K468" s="252">
        <v>6717.36</v>
      </c>
      <c r="L468" s="252">
        <v>1392.47</v>
      </c>
      <c r="M468" s="252"/>
      <c r="N468" s="252">
        <v>244.39</v>
      </c>
      <c r="O468" s="252"/>
      <c r="P468" s="252">
        <f t="shared" si="15"/>
        <v>15887.56</v>
      </c>
      <c r="Q468" s="252"/>
      <c r="R468" s="183"/>
      <c r="S468" s="255"/>
      <c r="T468" s="19"/>
      <c r="U468" s="19"/>
      <c r="V468" s="19"/>
      <c r="W468" s="19"/>
      <c r="X468" s="19"/>
    </row>
    <row r="469" spans="1:24" s="254" customFormat="1" x14ac:dyDescent="0.25">
      <c r="A469" s="242" t="s">
        <v>4479</v>
      </c>
      <c r="B469" s="19" t="s">
        <v>1716</v>
      </c>
      <c r="C469" s="249" t="s">
        <v>2085</v>
      </c>
      <c r="D469" s="242" t="s">
        <v>4480</v>
      </c>
      <c r="E469" s="242" t="s">
        <v>1604</v>
      </c>
      <c r="F469" s="243">
        <v>44974</v>
      </c>
      <c r="G469" s="242" t="s">
        <v>331</v>
      </c>
      <c r="H469" s="242"/>
      <c r="I469" s="252">
        <v>7924.76</v>
      </c>
      <c r="J469" s="252">
        <v>1228.3499999999999</v>
      </c>
      <c r="K469" s="252">
        <v>7575.25</v>
      </c>
      <c r="L469" s="252">
        <v>1409.72</v>
      </c>
      <c r="M469" s="252"/>
      <c r="N469" s="252">
        <v>314.02</v>
      </c>
      <c r="O469" s="252"/>
      <c r="P469" s="252">
        <f t="shared" si="15"/>
        <v>18452.100000000002</v>
      </c>
      <c r="Q469" s="252">
        <v>19342.02</v>
      </c>
      <c r="R469" s="183">
        <v>45522</v>
      </c>
      <c r="S469" s="255">
        <v>3831443</v>
      </c>
      <c r="T469" s="19"/>
      <c r="U469" s="19"/>
      <c r="V469" s="19"/>
      <c r="W469" s="19"/>
      <c r="X469" s="19"/>
    </row>
    <row r="470" spans="1:24" s="254" customFormat="1" x14ac:dyDescent="0.25">
      <c r="A470" s="242" t="s">
        <v>4477</v>
      </c>
      <c r="B470" s="19" t="s">
        <v>4478</v>
      </c>
      <c r="C470" s="249" t="s">
        <v>2085</v>
      </c>
      <c r="D470" s="242" t="s">
        <v>3936</v>
      </c>
      <c r="E470" s="242" t="s">
        <v>1613</v>
      </c>
      <c r="F470" s="243">
        <v>45001</v>
      </c>
      <c r="G470" s="242" t="s">
        <v>328</v>
      </c>
      <c r="H470" s="242"/>
      <c r="I470" s="252">
        <v>4328.8599999999997</v>
      </c>
      <c r="J470" s="252">
        <v>1795.19</v>
      </c>
      <c r="K470" s="252">
        <v>7304.59</v>
      </c>
      <c r="L470" s="252">
        <v>1405.28</v>
      </c>
      <c r="M470" s="252"/>
      <c r="N470" s="252">
        <v>229.83</v>
      </c>
      <c r="O470" s="252"/>
      <c r="P470" s="252">
        <f t="shared" si="15"/>
        <v>15063.75</v>
      </c>
      <c r="Q470" s="252"/>
      <c r="R470" s="183"/>
      <c r="S470" s="255"/>
      <c r="T470" s="19"/>
      <c r="U470" s="19"/>
      <c r="V470" s="19"/>
      <c r="W470" s="19"/>
      <c r="X470" s="19"/>
    </row>
    <row r="471" spans="1:24" s="254" customFormat="1" x14ac:dyDescent="0.25">
      <c r="A471" s="242" t="s">
        <v>3998</v>
      </c>
      <c r="B471" s="19" t="s">
        <v>3999</v>
      </c>
      <c r="C471" s="249" t="s">
        <v>2085</v>
      </c>
      <c r="D471" s="242" t="s">
        <v>4000</v>
      </c>
      <c r="E471" s="242" t="s">
        <v>1619</v>
      </c>
      <c r="F471" s="243">
        <v>44981</v>
      </c>
      <c r="G471" s="242" t="s">
        <v>328</v>
      </c>
      <c r="H471" s="242"/>
      <c r="I471" s="252">
        <v>2164.4299999999998</v>
      </c>
      <c r="J471" s="252">
        <v>897.59</v>
      </c>
      <c r="K471" s="252">
        <v>3652.3</v>
      </c>
      <c r="L471" s="252">
        <v>702.64</v>
      </c>
      <c r="M471" s="252"/>
      <c r="N471" s="252">
        <v>114.91</v>
      </c>
      <c r="O471" s="252"/>
      <c r="P471" s="252">
        <f t="shared" si="15"/>
        <v>7531.87</v>
      </c>
      <c r="Q471" s="252">
        <v>7531.87</v>
      </c>
      <c r="R471" s="183">
        <v>45030</v>
      </c>
      <c r="S471" s="255">
        <v>3500547</v>
      </c>
      <c r="T471" s="19"/>
      <c r="U471" s="19"/>
      <c r="V471" s="19"/>
      <c r="W471" s="19"/>
      <c r="X471" s="19"/>
    </row>
    <row r="472" spans="1:24" s="320" customFormat="1" x14ac:dyDescent="0.25">
      <c r="A472" s="317" t="s">
        <v>4474</v>
      </c>
      <c r="B472" s="319" t="s">
        <v>4475</v>
      </c>
      <c r="C472" s="522" t="s">
        <v>2085</v>
      </c>
      <c r="D472" s="317" t="s">
        <v>4476</v>
      </c>
      <c r="E472" s="317" t="s">
        <v>1763</v>
      </c>
      <c r="F472" s="376">
        <v>45051</v>
      </c>
      <c r="G472" s="317" t="s">
        <v>331</v>
      </c>
      <c r="H472" s="317"/>
      <c r="I472" s="318">
        <v>3926.28</v>
      </c>
      <c r="J472" s="318">
        <v>608.58000000000004</v>
      </c>
      <c r="K472" s="318">
        <v>3753.12</v>
      </c>
      <c r="L472" s="318">
        <v>698.44</v>
      </c>
      <c r="M472" s="318"/>
      <c r="N472" s="318">
        <v>155.58000000000001</v>
      </c>
      <c r="O472" s="318"/>
      <c r="P472" s="318">
        <f t="shared" si="15"/>
        <v>9142</v>
      </c>
      <c r="Q472" s="318">
        <v>9914.32</v>
      </c>
      <c r="R472" s="373">
        <v>46000</v>
      </c>
      <c r="S472" s="374">
        <v>4190733</v>
      </c>
      <c r="T472" s="319"/>
      <c r="U472" s="319"/>
      <c r="V472" s="319"/>
      <c r="W472" s="319"/>
      <c r="X472" s="319"/>
    </row>
    <row r="473" spans="1:24" s="254" customFormat="1" x14ac:dyDescent="0.25">
      <c r="A473" s="242" t="s">
        <v>4123</v>
      </c>
      <c r="B473" s="19" t="s">
        <v>4124</v>
      </c>
      <c r="C473" s="249" t="s">
        <v>2085</v>
      </c>
      <c r="D473" s="242" t="s">
        <v>4125</v>
      </c>
      <c r="E473" s="242" t="s">
        <v>1612</v>
      </c>
      <c r="F473" s="243">
        <v>44967</v>
      </c>
      <c r="G473" s="242" t="s">
        <v>325</v>
      </c>
      <c r="H473" s="242"/>
      <c r="I473" s="252">
        <v>3746.22</v>
      </c>
      <c r="J473" s="252">
        <v>321.51</v>
      </c>
      <c r="K473" s="252">
        <v>3389.56</v>
      </c>
      <c r="L473" s="252">
        <v>969.88</v>
      </c>
      <c r="M473" s="252"/>
      <c r="N473" s="252">
        <v>130.76</v>
      </c>
      <c r="O473" s="252"/>
      <c r="P473" s="252">
        <f t="shared" si="15"/>
        <v>8557.9299999999985</v>
      </c>
      <c r="Q473" s="252">
        <v>8557.93</v>
      </c>
      <c r="R473" s="183">
        <v>45085</v>
      </c>
      <c r="S473" s="255">
        <v>3542483</v>
      </c>
      <c r="T473" s="19"/>
      <c r="U473" s="19"/>
      <c r="V473" s="19"/>
      <c r="W473" s="19"/>
      <c r="X473" s="19"/>
    </row>
    <row r="474" spans="1:24" s="254" customFormat="1" x14ac:dyDescent="0.25">
      <c r="A474" s="242" t="s">
        <v>4060</v>
      </c>
      <c r="B474" s="19" t="s">
        <v>1714</v>
      </c>
      <c r="C474" s="249" t="s">
        <v>2085</v>
      </c>
      <c r="D474" s="242" t="s">
        <v>4061</v>
      </c>
      <c r="E474" s="242" t="s">
        <v>1600</v>
      </c>
      <c r="F474" s="243">
        <v>45006</v>
      </c>
      <c r="G474" s="242" t="s">
        <v>331</v>
      </c>
      <c r="H474" s="242"/>
      <c r="I474" s="252">
        <v>3962.38</v>
      </c>
      <c r="J474" s="252">
        <v>614.16999999999996</v>
      </c>
      <c r="K474" s="252">
        <v>3787.62</v>
      </c>
      <c r="L474" s="252">
        <v>704.86</v>
      </c>
      <c r="M474" s="252"/>
      <c r="N474" s="252">
        <v>157.01</v>
      </c>
      <c r="O474" s="252"/>
      <c r="P474" s="252">
        <f t="shared" si="15"/>
        <v>9226.0400000000009</v>
      </c>
      <c r="Q474" s="252">
        <v>9355.2099999999991</v>
      </c>
      <c r="R474" s="183">
        <v>45062</v>
      </c>
      <c r="S474" s="255">
        <v>3519420</v>
      </c>
      <c r="T474" s="19"/>
      <c r="U474" s="19"/>
      <c r="V474" s="19"/>
      <c r="W474" s="19"/>
      <c r="X474" s="19"/>
    </row>
    <row r="475" spans="1:24" s="254" customFormat="1" x14ac:dyDescent="0.25">
      <c r="A475" s="242" t="s">
        <v>4126</v>
      </c>
      <c r="B475" s="19" t="s">
        <v>4127</v>
      </c>
      <c r="C475" s="249" t="s">
        <v>2085</v>
      </c>
      <c r="D475" s="242" t="s">
        <v>4128</v>
      </c>
      <c r="E475" s="242" t="s">
        <v>2237</v>
      </c>
      <c r="F475" s="243">
        <v>45063</v>
      </c>
      <c r="G475" s="242" t="s">
        <v>331</v>
      </c>
      <c r="H475" s="242"/>
      <c r="I475" s="252">
        <v>7852.57</v>
      </c>
      <c r="J475" s="252">
        <v>1217.1600000000001</v>
      </c>
      <c r="K475" s="252">
        <v>7506.24</v>
      </c>
      <c r="L475" s="252">
        <v>1396.88</v>
      </c>
      <c r="M475" s="252"/>
      <c r="N475" s="252">
        <v>311.16000000000003</v>
      </c>
      <c r="O475" s="252"/>
      <c r="P475" s="252">
        <f t="shared" si="15"/>
        <v>18284.010000000002</v>
      </c>
      <c r="Q475" s="252">
        <v>18284</v>
      </c>
      <c r="R475" s="183">
        <v>45086</v>
      </c>
      <c r="S475" s="255">
        <v>3543375</v>
      </c>
      <c r="T475" s="19"/>
      <c r="U475" s="19"/>
      <c r="V475" s="19"/>
      <c r="W475" s="19"/>
      <c r="X475" s="19"/>
    </row>
    <row r="476" spans="1:24" s="254" customFormat="1" x14ac:dyDescent="0.25">
      <c r="A476" s="242" t="s">
        <v>5185</v>
      </c>
      <c r="B476" s="19" t="s">
        <v>5186</v>
      </c>
      <c r="C476" s="249" t="s">
        <v>2085</v>
      </c>
      <c r="D476" s="242" t="s">
        <v>5187</v>
      </c>
      <c r="E476" s="242" t="s">
        <v>5188</v>
      </c>
      <c r="F476" s="243">
        <v>45015</v>
      </c>
      <c r="G476" s="242" t="s">
        <v>331</v>
      </c>
      <c r="H476" s="242"/>
      <c r="I476" s="252">
        <v>8145.72</v>
      </c>
      <c r="J476" s="252">
        <v>1262.5999999999999</v>
      </c>
      <c r="K476" s="252">
        <v>7786.47</v>
      </c>
      <c r="L476" s="252">
        <v>1449.03</v>
      </c>
      <c r="M476" s="252"/>
      <c r="N476" s="252">
        <v>322.77999999999997</v>
      </c>
      <c r="O476" s="252"/>
      <c r="P476" s="252">
        <f t="shared" si="15"/>
        <v>18966.599999999999</v>
      </c>
      <c r="Q476" s="252">
        <v>18966.599999999999</v>
      </c>
      <c r="R476" s="183">
        <v>45344</v>
      </c>
      <c r="S476" s="255">
        <v>3708270</v>
      </c>
      <c r="T476" s="19"/>
      <c r="U476" s="19"/>
      <c r="V476" s="19"/>
      <c r="W476" s="19"/>
      <c r="X476" s="19"/>
    </row>
    <row r="477" spans="1:24" s="254" customFormat="1" x14ac:dyDescent="0.25">
      <c r="A477" s="242" t="s">
        <v>3722</v>
      </c>
      <c r="B477" s="19" t="s">
        <v>3815</v>
      </c>
      <c r="C477" s="249" t="s">
        <v>2085</v>
      </c>
      <c r="D477" s="242" t="s">
        <v>3723</v>
      </c>
      <c r="E477" s="242" t="s">
        <v>1600</v>
      </c>
      <c r="F477" s="243">
        <v>44967</v>
      </c>
      <c r="G477" s="242" t="s">
        <v>331</v>
      </c>
      <c r="H477" s="242"/>
      <c r="I477" s="252">
        <v>3962.38</v>
      </c>
      <c r="J477" s="252">
        <v>614.16999999999996</v>
      </c>
      <c r="K477" s="252">
        <v>3787.62</v>
      </c>
      <c r="L477" s="252">
        <v>704.86</v>
      </c>
      <c r="M477" s="252"/>
      <c r="N477" s="252">
        <v>157.01</v>
      </c>
      <c r="O477" s="252"/>
      <c r="P477" s="252">
        <f t="shared" si="15"/>
        <v>9226.0400000000009</v>
      </c>
      <c r="Q477" s="252">
        <v>9226.0400000000009</v>
      </c>
      <c r="R477" s="183">
        <v>44970</v>
      </c>
      <c r="S477" s="255">
        <v>3457730</v>
      </c>
      <c r="T477" s="19"/>
      <c r="U477" s="19"/>
      <c r="V477" s="19"/>
      <c r="W477" s="19"/>
      <c r="X477" s="19"/>
    </row>
    <row r="478" spans="1:24" s="254" customFormat="1" x14ac:dyDescent="0.25">
      <c r="A478" s="242" t="s">
        <v>3916</v>
      </c>
      <c r="B478" s="19" t="s">
        <v>1714</v>
      </c>
      <c r="C478" s="249" t="s">
        <v>2085</v>
      </c>
      <c r="D478" s="242" t="s">
        <v>3917</v>
      </c>
      <c r="E478" s="242" t="s">
        <v>1629</v>
      </c>
      <c r="F478" s="243">
        <v>44931</v>
      </c>
      <c r="G478" s="242" t="s">
        <v>330</v>
      </c>
      <c r="H478" s="242"/>
      <c r="I478" s="252">
        <v>3479.78</v>
      </c>
      <c r="J478" s="252">
        <v>321.51</v>
      </c>
      <c r="K478" s="252">
        <v>3389.56</v>
      </c>
      <c r="L478" s="252">
        <v>702.64</v>
      </c>
      <c r="M478" s="252"/>
      <c r="N478" s="252">
        <v>123.32</v>
      </c>
      <c r="O478" s="252"/>
      <c r="P478" s="252">
        <f t="shared" si="15"/>
        <v>8016.81</v>
      </c>
      <c r="Q478" s="252">
        <v>8016.81</v>
      </c>
      <c r="R478" s="183">
        <v>45008</v>
      </c>
      <c r="S478" s="255">
        <v>3490817</v>
      </c>
      <c r="T478" s="19"/>
      <c r="U478" s="19"/>
      <c r="V478" s="19"/>
      <c r="W478" s="19"/>
      <c r="X478" s="19"/>
    </row>
    <row r="479" spans="1:24" s="254" customFormat="1" x14ac:dyDescent="0.25">
      <c r="A479" s="242" t="s">
        <v>4466</v>
      </c>
      <c r="B479" s="19" t="s">
        <v>4467</v>
      </c>
      <c r="C479" s="249" t="s">
        <v>2085</v>
      </c>
      <c r="D479" s="242" t="s">
        <v>4468</v>
      </c>
      <c r="E479" s="242" t="s">
        <v>1600</v>
      </c>
      <c r="F479" s="243">
        <v>45008</v>
      </c>
      <c r="G479" s="242" t="s">
        <v>331</v>
      </c>
      <c r="H479" s="242"/>
      <c r="I479" s="252">
        <v>7924.76</v>
      </c>
      <c r="J479" s="252">
        <v>1228.3499999999999</v>
      </c>
      <c r="K479" s="252">
        <v>7575.25</v>
      </c>
      <c r="L479" s="252">
        <v>1409.72</v>
      </c>
      <c r="M479" s="252"/>
      <c r="N479" s="252">
        <v>314.02</v>
      </c>
      <c r="O479" s="252"/>
      <c r="P479" s="252">
        <f t="shared" si="15"/>
        <v>18452.100000000002</v>
      </c>
      <c r="Q479" s="252">
        <v>18883.169999999998</v>
      </c>
      <c r="R479" s="183">
        <v>45247</v>
      </c>
      <c r="S479" s="255">
        <v>3646328</v>
      </c>
      <c r="T479" s="19"/>
      <c r="U479" s="19"/>
      <c r="V479" s="19"/>
      <c r="W479" s="19"/>
      <c r="X479" s="19"/>
    </row>
    <row r="480" spans="1:24" s="254" customFormat="1" x14ac:dyDescent="0.25">
      <c r="A480" s="242" t="s">
        <v>3724</v>
      </c>
      <c r="B480" s="19" t="s">
        <v>3814</v>
      </c>
      <c r="C480" s="249" t="s">
        <v>2085</v>
      </c>
      <c r="D480" s="242" t="s">
        <v>3725</v>
      </c>
      <c r="E480" s="242" t="s">
        <v>1612</v>
      </c>
      <c r="F480" s="243">
        <v>44967</v>
      </c>
      <c r="G480" s="242" t="s">
        <v>325</v>
      </c>
      <c r="H480" s="242"/>
      <c r="I480" s="252">
        <v>3746.22</v>
      </c>
      <c r="J480" s="252">
        <v>321.51</v>
      </c>
      <c r="K480" s="252">
        <v>3389.56</v>
      </c>
      <c r="L480" s="252">
        <v>969.88</v>
      </c>
      <c r="M480" s="252"/>
      <c r="N480" s="252">
        <v>130.76</v>
      </c>
      <c r="O480" s="252"/>
      <c r="P480" s="252">
        <f t="shared" si="15"/>
        <v>8557.9299999999985</v>
      </c>
      <c r="Q480" s="252">
        <v>8557.93</v>
      </c>
      <c r="R480" s="183">
        <v>44971</v>
      </c>
      <c r="S480" s="255">
        <v>3458460</v>
      </c>
      <c r="T480" s="19"/>
      <c r="U480" s="19"/>
      <c r="V480" s="19"/>
      <c r="W480" s="19"/>
      <c r="X480" s="19"/>
    </row>
    <row r="481" spans="1:24" s="254" customFormat="1" x14ac:dyDescent="0.25">
      <c r="A481" s="594" t="s">
        <v>4788</v>
      </c>
      <c r="B481" s="19" t="s">
        <v>4790</v>
      </c>
      <c r="C481" s="596" t="s">
        <v>2085</v>
      </c>
      <c r="D481" s="594" t="s">
        <v>4789</v>
      </c>
      <c r="E481" s="594" t="s">
        <v>3671</v>
      </c>
      <c r="F481" s="598">
        <v>45266</v>
      </c>
      <c r="G481" s="594" t="s">
        <v>330</v>
      </c>
      <c r="H481" s="242">
        <v>1</v>
      </c>
      <c r="I481" s="252">
        <v>7057.27</v>
      </c>
      <c r="J481" s="252">
        <v>652.08000000000004</v>
      </c>
      <c r="K481" s="252">
        <v>6874.29</v>
      </c>
      <c r="L481" s="252">
        <v>1425</v>
      </c>
      <c r="M481" s="252"/>
      <c r="N481" s="252">
        <v>250.1</v>
      </c>
      <c r="O481" s="252"/>
      <c r="P481" s="252">
        <f t="shared" si="15"/>
        <v>16258.74</v>
      </c>
      <c r="Q481" s="252"/>
      <c r="R481" s="183"/>
      <c r="S481" s="255"/>
      <c r="T481" s="19"/>
      <c r="U481" s="19"/>
      <c r="V481" s="19"/>
      <c r="W481" s="19"/>
      <c r="X481" s="19"/>
    </row>
    <row r="482" spans="1:24" s="254" customFormat="1" x14ac:dyDescent="0.25">
      <c r="A482" s="595"/>
      <c r="B482" s="19" t="s">
        <v>4791</v>
      </c>
      <c r="C482" s="597"/>
      <c r="D482" s="595"/>
      <c r="E482" s="595"/>
      <c r="F482" s="599"/>
      <c r="G482" s="595"/>
      <c r="H482" s="242">
        <v>2</v>
      </c>
      <c r="I482" s="252">
        <v>7057.27</v>
      </c>
      <c r="J482" s="252">
        <v>652.08000000000004</v>
      </c>
      <c r="K482" s="252">
        <v>6874.29</v>
      </c>
      <c r="L482" s="252">
        <v>1425</v>
      </c>
      <c r="M482" s="252"/>
      <c r="N482" s="252">
        <v>250.1</v>
      </c>
      <c r="O482" s="252"/>
      <c r="P482" s="252">
        <f t="shared" si="15"/>
        <v>16258.74</v>
      </c>
      <c r="Q482" s="252"/>
      <c r="R482" s="183"/>
      <c r="S482" s="255"/>
      <c r="T482" s="19"/>
      <c r="U482" s="19"/>
      <c r="V482" s="19"/>
      <c r="W482" s="19"/>
      <c r="X482" s="19"/>
    </row>
    <row r="483" spans="1:24" s="254" customFormat="1" x14ac:dyDescent="0.25">
      <c r="A483" s="242" t="s">
        <v>4461</v>
      </c>
      <c r="B483" s="19" t="s">
        <v>1693</v>
      </c>
      <c r="C483" s="249" t="s">
        <v>2085</v>
      </c>
      <c r="D483" s="242" t="s">
        <v>4462</v>
      </c>
      <c r="E483" s="242" t="s">
        <v>1604</v>
      </c>
      <c r="F483" s="243">
        <v>45049</v>
      </c>
      <c r="G483" s="242" t="s">
        <v>331</v>
      </c>
      <c r="H483" s="242"/>
      <c r="I483" s="252">
        <v>3926.28</v>
      </c>
      <c r="J483" s="252">
        <v>608.58000000000004</v>
      </c>
      <c r="K483" s="252">
        <v>3753.12</v>
      </c>
      <c r="L483" s="252">
        <v>698.44</v>
      </c>
      <c r="M483" s="252"/>
      <c r="N483" s="252">
        <v>155.58000000000001</v>
      </c>
      <c r="O483" s="252"/>
      <c r="P483" s="252">
        <f t="shared" si="15"/>
        <v>9142</v>
      </c>
      <c r="Q483" s="252">
        <v>9264.7999999999993</v>
      </c>
      <c r="R483" s="183">
        <v>45320</v>
      </c>
      <c r="S483" s="255">
        <v>3690666</v>
      </c>
      <c r="T483" s="19"/>
      <c r="U483" s="19"/>
      <c r="V483" s="19"/>
      <c r="W483" s="19"/>
      <c r="X483" s="19"/>
    </row>
    <row r="484" spans="1:24" s="254" customFormat="1" x14ac:dyDescent="0.25">
      <c r="A484" s="242" t="s">
        <v>4001</v>
      </c>
      <c r="B484" s="19" t="s">
        <v>4002</v>
      </c>
      <c r="C484" s="249" t="s">
        <v>2085</v>
      </c>
      <c r="D484" s="242" t="s">
        <v>4003</v>
      </c>
      <c r="E484" s="242" t="s">
        <v>1613</v>
      </c>
      <c r="F484" s="243">
        <v>44981</v>
      </c>
      <c r="G484" s="242" t="s">
        <v>328</v>
      </c>
      <c r="H484" s="242"/>
      <c r="I484" s="252">
        <v>2164.4299999999998</v>
      </c>
      <c r="J484" s="252">
        <v>897.59</v>
      </c>
      <c r="K484" s="252">
        <v>3652.3</v>
      </c>
      <c r="L484" s="252">
        <v>702.64</v>
      </c>
      <c r="M484" s="252"/>
      <c r="N484" s="252">
        <v>114.91</v>
      </c>
      <c r="O484" s="252"/>
      <c r="P484" s="252">
        <f t="shared" ref="P484:P490" si="16">SUM(I484:N484)</f>
        <v>7531.87</v>
      </c>
      <c r="Q484" s="252">
        <v>7531.87</v>
      </c>
      <c r="R484" s="183">
        <v>45042</v>
      </c>
      <c r="S484" s="255">
        <v>3505732</v>
      </c>
      <c r="T484" s="19"/>
      <c r="U484" s="19"/>
      <c r="V484" s="19"/>
      <c r="W484" s="19"/>
      <c r="X484" s="19"/>
    </row>
    <row r="485" spans="1:24" s="254" customFormat="1" x14ac:dyDescent="0.25">
      <c r="A485" s="242" t="s">
        <v>4792</v>
      </c>
      <c r="B485" s="19" t="s">
        <v>4793</v>
      </c>
      <c r="C485" s="249" t="s">
        <v>2085</v>
      </c>
      <c r="D485" s="242" t="s">
        <v>4794</v>
      </c>
      <c r="E485" s="242" t="s">
        <v>1864</v>
      </c>
      <c r="F485" s="243">
        <v>45190</v>
      </c>
      <c r="G485" s="242" t="s">
        <v>328</v>
      </c>
      <c r="H485" s="242"/>
      <c r="I485" s="252">
        <v>17325.810000000001</v>
      </c>
      <c r="J485" s="252">
        <v>7185.04</v>
      </c>
      <c r="K485" s="252">
        <v>29235.84</v>
      </c>
      <c r="L485" s="252">
        <v>5624.46</v>
      </c>
      <c r="M485" s="252"/>
      <c r="N485" s="252">
        <v>919.86</v>
      </c>
      <c r="O485" s="252"/>
      <c r="P485" s="252">
        <f t="shared" si="16"/>
        <v>60291.01</v>
      </c>
      <c r="Q485" s="252">
        <v>62066.879999999997</v>
      </c>
      <c r="R485" s="183" t="s">
        <v>5985</v>
      </c>
      <c r="S485" s="255" t="s">
        <v>5986</v>
      </c>
      <c r="T485" s="19"/>
      <c r="U485" s="19"/>
      <c r="V485" s="19"/>
      <c r="W485" s="19"/>
      <c r="X485" s="19"/>
    </row>
    <row r="486" spans="1:24" s="254" customFormat="1" x14ac:dyDescent="0.25">
      <c r="A486" s="242" t="s">
        <v>4459</v>
      </c>
      <c r="B486" s="19" t="s">
        <v>4460</v>
      </c>
      <c r="C486" s="249" t="s">
        <v>2085</v>
      </c>
      <c r="D486" s="242" t="s">
        <v>2343</v>
      </c>
      <c r="E486" s="242" t="s">
        <v>1629</v>
      </c>
      <c r="F486" s="243">
        <v>45020</v>
      </c>
      <c r="G486" s="242" t="s">
        <v>330</v>
      </c>
      <c r="H486" s="242"/>
      <c r="I486" s="252">
        <v>6959.57</v>
      </c>
      <c r="J486" s="252">
        <v>643.03</v>
      </c>
      <c r="K486" s="252">
        <v>6779.12</v>
      </c>
      <c r="L486" s="252">
        <v>1405.28</v>
      </c>
      <c r="M486" s="252"/>
      <c r="N486" s="252">
        <v>246.64</v>
      </c>
      <c r="O486" s="252"/>
      <c r="P486" s="252">
        <f t="shared" si="16"/>
        <v>16033.64</v>
      </c>
      <c r="Q486" s="252"/>
      <c r="R486" s="183"/>
      <c r="S486" s="255"/>
      <c r="T486" s="19"/>
      <c r="U486" s="19"/>
      <c r="V486" s="19"/>
      <c r="W486" s="19"/>
      <c r="X486" s="19"/>
    </row>
    <row r="487" spans="1:24" s="254" customFormat="1" x14ac:dyDescent="0.25">
      <c r="A487" s="242" t="s">
        <v>4457</v>
      </c>
      <c r="B487" s="19" t="s">
        <v>4458</v>
      </c>
      <c r="C487" s="249" t="s">
        <v>2085</v>
      </c>
      <c r="D487" s="242" t="s">
        <v>2343</v>
      </c>
      <c r="E487" s="242" t="s">
        <v>1629</v>
      </c>
      <c r="F487" s="243">
        <v>45027</v>
      </c>
      <c r="G487" s="242" t="s">
        <v>330</v>
      </c>
      <c r="H487" s="242"/>
      <c r="I487" s="252">
        <v>13919.13</v>
      </c>
      <c r="J487" s="252">
        <v>1286.06</v>
      </c>
      <c r="K487" s="252">
        <v>13558.24</v>
      </c>
      <c r="L487" s="252">
        <v>2810.55</v>
      </c>
      <c r="M487" s="252"/>
      <c r="N487" s="252">
        <v>493.28</v>
      </c>
      <c r="O487" s="252"/>
      <c r="P487" s="252">
        <f t="shared" si="16"/>
        <v>32067.26</v>
      </c>
      <c r="Q487" s="252"/>
      <c r="R487" s="183"/>
      <c r="S487" s="255"/>
      <c r="T487" s="19"/>
      <c r="U487" s="19"/>
      <c r="V487" s="19"/>
      <c r="W487" s="19"/>
      <c r="X487" s="19"/>
    </row>
    <row r="488" spans="1:24" s="254" customFormat="1" x14ac:dyDescent="0.25">
      <c r="A488" s="242" t="s">
        <v>4454</v>
      </c>
      <c r="B488" s="19" t="s">
        <v>4455</v>
      </c>
      <c r="C488" s="249" t="s">
        <v>2085</v>
      </c>
      <c r="D488" s="242" t="s">
        <v>4456</v>
      </c>
      <c r="E488" s="242" t="s">
        <v>1619</v>
      </c>
      <c r="F488" s="243">
        <v>45138</v>
      </c>
      <c r="G488" s="242" t="s">
        <v>328</v>
      </c>
      <c r="H488" s="242"/>
      <c r="I488" s="252">
        <v>17325.810000000001</v>
      </c>
      <c r="J488" s="252">
        <v>7185.04</v>
      </c>
      <c r="K488" s="252">
        <v>29235.84</v>
      </c>
      <c r="L488" s="252">
        <v>5624.46</v>
      </c>
      <c r="M488" s="252"/>
      <c r="N488" s="252">
        <v>919.86</v>
      </c>
      <c r="O488" s="252"/>
      <c r="P488" s="252">
        <f t="shared" si="16"/>
        <v>60291.01</v>
      </c>
      <c r="Q488" s="252"/>
      <c r="R488" s="183"/>
      <c r="S488" s="255"/>
      <c r="T488" s="19"/>
      <c r="U488" s="19"/>
      <c r="V488" s="19"/>
      <c r="W488" s="19"/>
      <c r="X488" s="19"/>
    </row>
    <row r="489" spans="1:24" s="254" customFormat="1" x14ac:dyDescent="0.25">
      <c r="A489" s="594" t="s">
        <v>4451</v>
      </c>
      <c r="B489" s="613" t="s">
        <v>4452</v>
      </c>
      <c r="C489" s="596" t="s">
        <v>2085</v>
      </c>
      <c r="D489" s="594" t="s">
        <v>4453</v>
      </c>
      <c r="E489" s="594" t="s">
        <v>1633</v>
      </c>
      <c r="F489" s="598">
        <v>44992</v>
      </c>
      <c r="G489" s="594" t="s">
        <v>331</v>
      </c>
      <c r="H489" s="242">
        <v>1</v>
      </c>
      <c r="I489" s="252">
        <v>7924.76</v>
      </c>
      <c r="J489" s="252">
        <v>1228.3499999999999</v>
      </c>
      <c r="K489" s="252">
        <v>7575.25</v>
      </c>
      <c r="L489" s="252">
        <v>1409.72</v>
      </c>
      <c r="M489" s="252"/>
      <c r="N489" s="252">
        <v>314.02</v>
      </c>
      <c r="O489" s="252"/>
      <c r="P489" s="252">
        <f t="shared" si="16"/>
        <v>18452.100000000002</v>
      </c>
      <c r="Q489" s="252"/>
      <c r="R489" s="183"/>
      <c r="S489" s="255"/>
      <c r="T489" s="19"/>
      <c r="U489" s="19"/>
      <c r="V489" s="19"/>
      <c r="W489" s="19"/>
      <c r="X489" s="19"/>
    </row>
    <row r="490" spans="1:24" s="254" customFormat="1" x14ac:dyDescent="0.25">
      <c r="A490" s="595"/>
      <c r="B490" s="614"/>
      <c r="C490" s="597"/>
      <c r="D490" s="595"/>
      <c r="E490" s="595"/>
      <c r="F490" s="599"/>
      <c r="G490" s="595"/>
      <c r="H490" s="242">
        <v>2</v>
      </c>
      <c r="I490" s="252">
        <v>3962.38</v>
      </c>
      <c r="J490" s="252">
        <v>614.16999999999996</v>
      </c>
      <c r="K490" s="252">
        <v>3787.62</v>
      </c>
      <c r="L490" s="252">
        <v>704.86</v>
      </c>
      <c r="M490" s="252"/>
      <c r="N490" s="252">
        <v>157.01</v>
      </c>
      <c r="O490" s="252"/>
      <c r="P490" s="252">
        <f t="shared" si="16"/>
        <v>9226.0400000000009</v>
      </c>
      <c r="Q490" s="252"/>
      <c r="R490" s="183"/>
      <c r="S490" s="255"/>
      <c r="T490" s="19"/>
      <c r="U490" s="19"/>
      <c r="V490" s="19"/>
      <c r="W490" s="19"/>
      <c r="X490" s="19"/>
    </row>
    <row r="491" spans="1:24" s="254" customFormat="1" x14ac:dyDescent="0.25">
      <c r="A491" s="242" t="s">
        <v>4449</v>
      </c>
      <c r="B491" s="19" t="s">
        <v>4450</v>
      </c>
      <c r="C491" s="249" t="s">
        <v>2085</v>
      </c>
      <c r="D491" s="242" t="s">
        <v>2406</v>
      </c>
      <c r="E491" s="242" t="s">
        <v>1628</v>
      </c>
      <c r="F491" s="243">
        <v>45042</v>
      </c>
      <c r="G491" s="242" t="s">
        <v>330</v>
      </c>
      <c r="H491" s="242"/>
      <c r="I491" s="252">
        <v>6896.17</v>
      </c>
      <c r="J491" s="252">
        <v>637.16999999999996</v>
      </c>
      <c r="K491" s="252">
        <v>6717.36</v>
      </c>
      <c r="L491" s="252">
        <v>1392.47</v>
      </c>
      <c r="M491" s="252"/>
      <c r="N491" s="252">
        <v>244.39</v>
      </c>
      <c r="O491" s="252"/>
      <c r="P491" s="252">
        <f>SUM(I491:N491)</f>
        <v>15887.56</v>
      </c>
      <c r="Q491" s="252"/>
      <c r="R491" s="183"/>
      <c r="S491" s="255"/>
      <c r="T491" s="19"/>
      <c r="U491" s="19"/>
      <c r="V491" s="19"/>
      <c r="W491" s="19"/>
      <c r="X491" s="19"/>
    </row>
    <row r="492" spans="1:24" s="254" customFormat="1" x14ac:dyDescent="0.25">
      <c r="A492" s="235" t="s">
        <v>3969</v>
      </c>
      <c r="B492" s="237" t="s">
        <v>3924</v>
      </c>
      <c r="C492" s="273" t="s">
        <v>2021</v>
      </c>
      <c r="D492" s="235" t="s">
        <v>3970</v>
      </c>
      <c r="E492" s="235" t="s">
        <v>1600</v>
      </c>
      <c r="F492" s="232">
        <v>45007</v>
      </c>
      <c r="G492" s="242" t="s">
        <v>331</v>
      </c>
      <c r="H492" s="242"/>
      <c r="I492" s="252">
        <v>3962.38</v>
      </c>
      <c r="J492" s="252">
        <v>614.16999999999996</v>
      </c>
      <c r="K492" s="252">
        <v>3787.62</v>
      </c>
      <c r="L492" s="252">
        <v>704.86</v>
      </c>
      <c r="M492" s="252"/>
      <c r="N492" s="252">
        <v>157.01</v>
      </c>
      <c r="O492" s="252"/>
      <c r="P492" s="252">
        <f t="shared" ref="P492" si="17">SUM(I492:N492)</f>
        <v>9226.0400000000009</v>
      </c>
      <c r="Q492" s="252">
        <v>9226.0400000000009</v>
      </c>
      <c r="R492" s="183">
        <v>45014</v>
      </c>
      <c r="S492" s="255">
        <v>3493485</v>
      </c>
      <c r="T492" s="19"/>
      <c r="U492" s="19"/>
      <c r="V492" s="19"/>
      <c r="W492" s="19"/>
      <c r="X492" s="19"/>
    </row>
    <row r="493" spans="1:24" s="254" customFormat="1" x14ac:dyDescent="0.25">
      <c r="A493" s="235" t="s">
        <v>3971</v>
      </c>
      <c r="B493" s="237" t="s">
        <v>3972</v>
      </c>
      <c r="C493" s="273" t="s">
        <v>2021</v>
      </c>
      <c r="D493" s="235" t="s">
        <v>3973</v>
      </c>
      <c r="E493" s="235" t="s">
        <v>1600</v>
      </c>
      <c r="F493" s="232">
        <v>45019</v>
      </c>
      <c r="G493" s="242" t="s">
        <v>331</v>
      </c>
      <c r="H493" s="242"/>
      <c r="I493" s="252">
        <v>3962.38</v>
      </c>
      <c r="J493" s="252">
        <v>614.16999999999996</v>
      </c>
      <c r="K493" s="252">
        <v>3787.62</v>
      </c>
      <c r="L493" s="252">
        <v>704.86</v>
      </c>
      <c r="M493" s="252"/>
      <c r="N493" s="252">
        <v>157.01</v>
      </c>
      <c r="O493" s="252"/>
      <c r="P493" s="252">
        <f t="shared" ref="P493" si="18">SUM(I493:N493)</f>
        <v>9226.0400000000009</v>
      </c>
      <c r="Q493" s="252">
        <v>9226.0400000000009</v>
      </c>
      <c r="R493" s="183">
        <v>45022</v>
      </c>
      <c r="S493" s="255">
        <v>3498619</v>
      </c>
      <c r="T493" s="19"/>
      <c r="U493" s="19"/>
      <c r="V493" s="19"/>
      <c r="W493" s="19"/>
      <c r="X493" s="19"/>
    </row>
    <row r="494" spans="1:24" s="254" customFormat="1" x14ac:dyDescent="0.25">
      <c r="A494" s="235" t="s">
        <v>4291</v>
      </c>
      <c r="B494" s="237" t="s">
        <v>1716</v>
      </c>
      <c r="C494" s="273" t="s">
        <v>2021</v>
      </c>
      <c r="D494" s="235" t="s">
        <v>3437</v>
      </c>
      <c r="E494" s="235" t="s">
        <v>1614</v>
      </c>
      <c r="F494" s="232">
        <v>45153</v>
      </c>
      <c r="G494" s="242" t="s">
        <v>330</v>
      </c>
      <c r="H494" s="242"/>
      <c r="I494" s="252">
        <v>6963.73</v>
      </c>
      <c r="J494" s="252">
        <v>643.41</v>
      </c>
      <c r="K494" s="252">
        <v>6783.17</v>
      </c>
      <c r="L494" s="252">
        <v>1406.12</v>
      </c>
      <c r="M494" s="252"/>
      <c r="N494" s="252">
        <v>246.79</v>
      </c>
      <c r="O494" s="252"/>
      <c r="P494" s="252">
        <f t="shared" ref="P494:P500" si="19">SUM(I494:N494)</f>
        <v>16043.220000000001</v>
      </c>
      <c r="Q494" s="252"/>
      <c r="R494" s="183"/>
      <c r="S494" s="255"/>
      <c r="T494" s="19"/>
      <c r="U494" s="19"/>
      <c r="V494" s="19"/>
      <c r="W494" s="19"/>
      <c r="X494" s="19"/>
    </row>
    <row r="495" spans="1:24" s="254" customFormat="1" x14ac:dyDescent="0.25">
      <c r="A495" s="235" t="s">
        <v>5226</v>
      </c>
      <c r="B495" s="237" t="s">
        <v>3923</v>
      </c>
      <c r="C495" s="273" t="s">
        <v>2021</v>
      </c>
      <c r="D495" s="235" t="s">
        <v>5165</v>
      </c>
      <c r="E495" s="235" t="s">
        <v>4834</v>
      </c>
      <c r="F495" s="232">
        <v>45002</v>
      </c>
      <c r="G495" s="242" t="s">
        <v>331</v>
      </c>
      <c r="H495" s="242"/>
      <c r="I495" s="252">
        <v>3962.38</v>
      </c>
      <c r="J495" s="252">
        <v>614.16999999999996</v>
      </c>
      <c r="K495" s="252">
        <v>3787.62</v>
      </c>
      <c r="L495" s="252">
        <v>704.86</v>
      </c>
      <c r="M495" s="252"/>
      <c r="N495" s="252">
        <v>157.01</v>
      </c>
      <c r="O495" s="252"/>
      <c r="P495" s="252">
        <f t="shared" si="19"/>
        <v>9226.0400000000009</v>
      </c>
      <c r="Q495" s="252">
        <v>9226.0400000000009</v>
      </c>
      <c r="R495" s="183">
        <v>45051</v>
      </c>
      <c r="S495" s="255">
        <v>9517189</v>
      </c>
      <c r="T495" s="19"/>
      <c r="U495" s="19"/>
      <c r="V495" s="19"/>
      <c r="W495" s="19"/>
      <c r="X495" s="19"/>
    </row>
    <row r="496" spans="1:24" s="254" customFormat="1" x14ac:dyDescent="0.25">
      <c r="A496" s="235" t="s">
        <v>3958</v>
      </c>
      <c r="B496" s="237" t="s">
        <v>3954</v>
      </c>
      <c r="C496" s="273" t="s">
        <v>2021</v>
      </c>
      <c r="D496" s="235" t="s">
        <v>3959</v>
      </c>
      <c r="E496" s="235" t="s">
        <v>1600</v>
      </c>
      <c r="F496" s="232">
        <v>45012</v>
      </c>
      <c r="G496" s="242" t="s">
        <v>331</v>
      </c>
      <c r="H496" s="242"/>
      <c r="I496" s="252">
        <v>3962.38</v>
      </c>
      <c r="J496" s="252">
        <v>614.16999999999996</v>
      </c>
      <c r="K496" s="252">
        <v>3787.62</v>
      </c>
      <c r="L496" s="252">
        <v>704.86</v>
      </c>
      <c r="M496" s="252"/>
      <c r="N496" s="252">
        <v>157.01</v>
      </c>
      <c r="O496" s="252"/>
      <c r="P496" s="252">
        <f t="shared" si="19"/>
        <v>9226.0400000000009</v>
      </c>
      <c r="Q496" s="252">
        <v>9226.0400000000009</v>
      </c>
      <c r="R496" s="183">
        <v>45014</v>
      </c>
      <c r="S496" s="255">
        <v>3493485</v>
      </c>
      <c r="T496" s="19"/>
      <c r="U496" s="19"/>
      <c r="V496" s="19"/>
      <c r="W496" s="19"/>
      <c r="X496" s="19"/>
    </row>
    <row r="497" spans="1:24" s="254" customFormat="1" x14ac:dyDescent="0.25">
      <c r="A497" s="235" t="s">
        <v>5227</v>
      </c>
      <c r="B497" s="237" t="s">
        <v>3923</v>
      </c>
      <c r="C497" s="273" t="s">
        <v>2021</v>
      </c>
      <c r="D497" s="235" t="s">
        <v>5168</v>
      </c>
      <c r="E497" s="235" t="s">
        <v>4732</v>
      </c>
      <c r="F497" s="232">
        <v>45002</v>
      </c>
      <c r="G497" s="242" t="s">
        <v>331</v>
      </c>
      <c r="H497" s="242"/>
      <c r="I497" s="252">
        <v>3962.38</v>
      </c>
      <c r="J497" s="252">
        <v>614.16999999999996</v>
      </c>
      <c r="K497" s="252">
        <v>3787.62</v>
      </c>
      <c r="L497" s="252">
        <v>704.86</v>
      </c>
      <c r="M497" s="252"/>
      <c r="N497" s="252">
        <v>157.01</v>
      </c>
      <c r="O497" s="252"/>
      <c r="P497" s="252">
        <f t="shared" si="19"/>
        <v>9226.0400000000009</v>
      </c>
      <c r="Q497" s="252">
        <v>9226.0400000000009</v>
      </c>
      <c r="R497" s="183">
        <v>45009</v>
      </c>
      <c r="S497" s="255">
        <v>3490847</v>
      </c>
      <c r="T497" s="19"/>
      <c r="U497" s="19"/>
      <c r="V497" s="19"/>
      <c r="W497" s="19"/>
      <c r="X497" s="19"/>
    </row>
    <row r="498" spans="1:24" s="254" customFormat="1" x14ac:dyDescent="0.25">
      <c r="A498" s="235" t="s">
        <v>5169</v>
      </c>
      <c r="B498" s="237" t="s">
        <v>5170</v>
      </c>
      <c r="C498" s="273" t="s">
        <v>2021</v>
      </c>
      <c r="D498" s="235" t="s">
        <v>5171</v>
      </c>
      <c r="E498" s="235" t="s">
        <v>1612</v>
      </c>
      <c r="F498" s="232">
        <v>45007</v>
      </c>
      <c r="G498" s="242" t="s">
        <v>325</v>
      </c>
      <c r="H498" s="242"/>
      <c r="I498" s="252">
        <v>3746.22</v>
      </c>
      <c r="J498" s="252">
        <v>321.51</v>
      </c>
      <c r="K498" s="252">
        <v>3389.56</v>
      </c>
      <c r="L498" s="252">
        <v>969.88</v>
      </c>
      <c r="M498" s="252"/>
      <c r="N498" s="252">
        <v>130.76</v>
      </c>
      <c r="O498" s="252"/>
      <c r="P498" s="252">
        <f t="shared" si="19"/>
        <v>8557.9299999999985</v>
      </c>
      <c r="Q498" s="252">
        <v>8557.93</v>
      </c>
      <c r="R498" s="183">
        <v>45009</v>
      </c>
      <c r="S498" s="255">
        <v>3490820</v>
      </c>
      <c r="T498" s="19"/>
      <c r="U498" s="19"/>
      <c r="V498" s="19"/>
      <c r="W498" s="19"/>
      <c r="X498" s="19"/>
    </row>
    <row r="499" spans="1:24" s="254" customFormat="1" x14ac:dyDescent="0.25">
      <c r="A499" s="235" t="s">
        <v>4182</v>
      </c>
      <c r="B499" s="237" t="s">
        <v>1714</v>
      </c>
      <c r="C499" s="273" t="s">
        <v>2021</v>
      </c>
      <c r="D499" s="235" t="s">
        <v>4183</v>
      </c>
      <c r="E499" s="235" t="s">
        <v>1600</v>
      </c>
      <c r="F499" s="232">
        <v>45091</v>
      </c>
      <c r="G499" s="242" t="s">
        <v>331</v>
      </c>
      <c r="H499" s="242"/>
      <c r="I499" s="252">
        <v>3926.28</v>
      </c>
      <c r="J499" s="252">
        <v>608.58000000000004</v>
      </c>
      <c r="K499" s="252">
        <v>3753.12</v>
      </c>
      <c r="L499" s="252">
        <v>698.44</v>
      </c>
      <c r="M499" s="252"/>
      <c r="N499" s="252">
        <v>155.58000000000001</v>
      </c>
      <c r="O499" s="252"/>
      <c r="P499" s="252">
        <f t="shared" si="19"/>
        <v>9142</v>
      </c>
      <c r="Q499" s="252">
        <v>9142</v>
      </c>
      <c r="R499" s="183">
        <v>45119</v>
      </c>
      <c r="S499" s="255">
        <v>3558675</v>
      </c>
      <c r="T499" s="19"/>
      <c r="U499" s="19"/>
      <c r="V499" s="19"/>
      <c r="W499" s="19"/>
      <c r="X499" s="19"/>
    </row>
    <row r="500" spans="1:24" s="254" customFormat="1" x14ac:dyDescent="0.25">
      <c r="A500" s="235" t="s">
        <v>4328</v>
      </c>
      <c r="B500" s="237" t="s">
        <v>1714</v>
      </c>
      <c r="C500" s="273" t="s">
        <v>2021</v>
      </c>
      <c r="D500" s="235" t="s">
        <v>4329</v>
      </c>
      <c r="E500" s="235" t="s">
        <v>1600</v>
      </c>
      <c r="F500" s="232">
        <v>45091</v>
      </c>
      <c r="G500" s="242" t="s">
        <v>331</v>
      </c>
      <c r="H500" s="242"/>
      <c r="I500" s="252">
        <v>3962.38</v>
      </c>
      <c r="J500" s="252">
        <v>614.16999999999996</v>
      </c>
      <c r="K500" s="252">
        <v>3787.62</v>
      </c>
      <c r="L500" s="252">
        <v>704.86</v>
      </c>
      <c r="M500" s="252"/>
      <c r="N500" s="252">
        <v>157.01</v>
      </c>
      <c r="O500" s="252"/>
      <c r="P500" s="252">
        <f t="shared" si="19"/>
        <v>9226.0400000000009</v>
      </c>
      <c r="Q500" s="252"/>
      <c r="R500" s="183"/>
      <c r="S500" s="255"/>
      <c r="T500" s="19"/>
      <c r="U500" s="19"/>
      <c r="V500" s="19"/>
      <c r="W500" s="19"/>
      <c r="X500" s="19"/>
    </row>
    <row r="501" spans="1:24" s="254" customFormat="1" x14ac:dyDescent="0.25">
      <c r="A501" s="242" t="s">
        <v>3895</v>
      </c>
      <c r="B501" s="19" t="s">
        <v>3896</v>
      </c>
      <c r="C501" s="249" t="s">
        <v>2021</v>
      </c>
      <c r="D501" s="242" t="s">
        <v>3897</v>
      </c>
      <c r="E501" s="242" t="s">
        <v>1612</v>
      </c>
      <c r="F501" s="243">
        <v>44992</v>
      </c>
      <c r="G501" s="242" t="s">
        <v>325</v>
      </c>
      <c r="H501" s="242"/>
      <c r="I501" s="252">
        <v>3746.22</v>
      </c>
      <c r="J501" s="252">
        <v>321.51</v>
      </c>
      <c r="K501" s="252">
        <v>3389.56</v>
      </c>
      <c r="L501" s="252">
        <v>969.88</v>
      </c>
      <c r="M501" s="252"/>
      <c r="N501" s="252">
        <v>130.76</v>
      </c>
      <c r="O501" s="252"/>
      <c r="P501" s="252">
        <f t="shared" si="14"/>
        <v>8557.9299999999985</v>
      </c>
      <c r="Q501" s="252">
        <f>130.76+969.88+3389.56+321.51+3746.22</f>
        <v>8557.93</v>
      </c>
      <c r="R501" s="183">
        <v>44994</v>
      </c>
      <c r="S501" s="255">
        <v>3481404</v>
      </c>
      <c r="T501" s="19"/>
      <c r="U501" s="19"/>
      <c r="V501" s="19"/>
      <c r="W501" s="19"/>
      <c r="X501" s="19"/>
    </row>
    <row r="502" spans="1:24" s="254" customFormat="1" x14ac:dyDescent="0.25">
      <c r="A502" s="235" t="s">
        <v>5181</v>
      </c>
      <c r="B502" s="277" t="s">
        <v>3924</v>
      </c>
      <c r="C502" s="249" t="s">
        <v>2021</v>
      </c>
      <c r="D502" s="235" t="s">
        <v>5182</v>
      </c>
      <c r="E502" s="235" t="s">
        <v>4834</v>
      </c>
      <c r="F502" s="232">
        <v>45006</v>
      </c>
      <c r="G502" s="242" t="s">
        <v>331</v>
      </c>
      <c r="H502" s="242"/>
      <c r="I502" s="252">
        <v>3962.38</v>
      </c>
      <c r="J502" s="252">
        <v>614.16999999999996</v>
      </c>
      <c r="K502" s="252">
        <v>3787.62</v>
      </c>
      <c r="L502" s="252">
        <v>704.86</v>
      </c>
      <c r="M502" s="252"/>
      <c r="N502" s="252">
        <v>157.01</v>
      </c>
      <c r="O502" s="252"/>
      <c r="P502" s="252">
        <f t="shared" si="14"/>
        <v>9226.0400000000009</v>
      </c>
      <c r="Q502" s="252">
        <v>9226.0400000000009</v>
      </c>
      <c r="R502" s="183">
        <v>45009</v>
      </c>
      <c r="S502" s="255">
        <v>3490848</v>
      </c>
      <c r="T502" s="19"/>
      <c r="U502" s="19"/>
      <c r="V502" s="19"/>
      <c r="W502" s="19"/>
      <c r="X502" s="19"/>
    </row>
    <row r="503" spans="1:24" s="254" customFormat="1" x14ac:dyDescent="0.25">
      <c r="A503" s="235" t="s">
        <v>4046</v>
      </c>
      <c r="B503" s="237" t="s">
        <v>4047</v>
      </c>
      <c r="C503" s="273" t="s">
        <v>2021</v>
      </c>
      <c r="D503" s="235" t="s">
        <v>4048</v>
      </c>
      <c r="E503" s="235" t="s">
        <v>1614</v>
      </c>
      <c r="F503" s="232">
        <v>44999</v>
      </c>
      <c r="G503" s="242" t="s">
        <v>330</v>
      </c>
      <c r="H503" s="242"/>
      <c r="I503" s="252">
        <v>3479.78</v>
      </c>
      <c r="J503" s="252">
        <v>321.51</v>
      </c>
      <c r="K503" s="252">
        <v>3389.56</v>
      </c>
      <c r="L503" s="252">
        <v>702.64</v>
      </c>
      <c r="M503" s="252"/>
      <c r="N503" s="252">
        <v>123.32</v>
      </c>
      <c r="O503" s="252"/>
      <c r="P503" s="252">
        <f t="shared" si="14"/>
        <v>8016.81</v>
      </c>
      <c r="Q503" s="252">
        <v>8129.05</v>
      </c>
      <c r="R503" s="183">
        <v>45049</v>
      </c>
      <c r="S503" s="255">
        <v>3510536</v>
      </c>
      <c r="T503" s="19"/>
      <c r="U503" s="19"/>
      <c r="V503" s="19"/>
      <c r="W503" s="19"/>
      <c r="X503" s="19"/>
    </row>
    <row r="504" spans="1:24" s="254" customFormat="1" x14ac:dyDescent="0.25">
      <c r="A504" s="235" t="s">
        <v>4624</v>
      </c>
      <c r="B504" s="237" t="s">
        <v>3923</v>
      </c>
      <c r="C504" s="273" t="s">
        <v>2021</v>
      </c>
      <c r="D504" s="235" t="s">
        <v>4625</v>
      </c>
      <c r="E504" s="235" t="s">
        <v>1600</v>
      </c>
      <c r="F504" s="232">
        <v>45007</v>
      </c>
      <c r="G504" s="242" t="s">
        <v>331</v>
      </c>
      <c r="H504" s="242"/>
      <c r="I504" s="252">
        <v>3962.38</v>
      </c>
      <c r="J504" s="252">
        <v>614.16999999999996</v>
      </c>
      <c r="K504" s="252">
        <v>3787.62</v>
      </c>
      <c r="L504" s="252">
        <v>704.86</v>
      </c>
      <c r="M504" s="252"/>
      <c r="N504" s="252">
        <v>157.01</v>
      </c>
      <c r="O504" s="252"/>
      <c r="P504" s="252">
        <v>9226.0400000000009</v>
      </c>
      <c r="Q504" s="252">
        <v>9226.0400000000009</v>
      </c>
      <c r="R504" s="183">
        <v>45009</v>
      </c>
      <c r="S504" s="255">
        <v>3490849</v>
      </c>
      <c r="T504" s="19"/>
      <c r="U504" s="19"/>
      <c r="V504" s="19"/>
      <c r="W504" s="19"/>
      <c r="X504" s="19"/>
    </row>
    <row r="505" spans="1:24" s="254" customFormat="1" x14ac:dyDescent="0.25">
      <c r="A505" s="235" t="s">
        <v>4626</v>
      </c>
      <c r="B505" s="237" t="s">
        <v>4627</v>
      </c>
      <c r="C505" s="273" t="s">
        <v>2021</v>
      </c>
      <c r="D505" s="235" t="s">
        <v>4628</v>
      </c>
      <c r="E505" s="235" t="s">
        <v>1604</v>
      </c>
      <c r="F505" s="232">
        <v>45006</v>
      </c>
      <c r="G505" s="242" t="s">
        <v>331</v>
      </c>
      <c r="H505" s="242"/>
      <c r="I505" s="252">
        <v>3962.38</v>
      </c>
      <c r="J505" s="252">
        <v>614.16999999999996</v>
      </c>
      <c r="K505" s="252">
        <v>3787.62</v>
      </c>
      <c r="L505" s="252">
        <v>704.86</v>
      </c>
      <c r="M505" s="252"/>
      <c r="N505" s="252">
        <v>157.01</v>
      </c>
      <c r="O505" s="252"/>
      <c r="P505" s="252">
        <v>9226.0400000000009</v>
      </c>
      <c r="Q505" s="252">
        <v>9226.0400000000009</v>
      </c>
      <c r="R505" s="183">
        <v>45009</v>
      </c>
      <c r="S505" s="255">
        <v>3490836</v>
      </c>
      <c r="T505" s="19"/>
      <c r="U505" s="19"/>
      <c r="V505" s="19"/>
      <c r="W505" s="19"/>
      <c r="X505" s="19"/>
    </row>
    <row r="506" spans="1:24" s="254" customFormat="1" x14ac:dyDescent="0.25">
      <c r="A506" s="235" t="s">
        <v>4107</v>
      </c>
      <c r="B506" s="237" t="s">
        <v>4108</v>
      </c>
      <c r="C506" s="273" t="s">
        <v>2021</v>
      </c>
      <c r="D506" s="235" t="s">
        <v>4109</v>
      </c>
      <c r="E506" s="235" t="s">
        <v>1619</v>
      </c>
      <c r="F506" s="232">
        <v>45036</v>
      </c>
      <c r="G506" s="242" t="s">
        <v>328</v>
      </c>
      <c r="H506" s="242"/>
      <c r="I506" s="252">
        <v>2164.4299999999998</v>
      </c>
      <c r="J506" s="252">
        <v>897.59</v>
      </c>
      <c r="K506" s="252">
        <v>3652.3</v>
      </c>
      <c r="L506" s="252">
        <v>702.64</v>
      </c>
      <c r="M506" s="252"/>
      <c r="N506" s="252">
        <v>114.91</v>
      </c>
      <c r="O506" s="252"/>
      <c r="P506" s="252">
        <f>SUM(I506:N506)</f>
        <v>7531.87</v>
      </c>
      <c r="Q506" s="252">
        <v>7637.32</v>
      </c>
      <c r="R506" s="183">
        <v>45079</v>
      </c>
      <c r="S506" s="255">
        <v>3538090</v>
      </c>
      <c r="T506" s="19"/>
      <c r="U506" s="19"/>
      <c r="V506" s="19"/>
      <c r="W506" s="19"/>
      <c r="X506" s="19"/>
    </row>
    <row r="507" spans="1:24" s="254" customFormat="1" x14ac:dyDescent="0.25">
      <c r="A507" s="235" t="s">
        <v>3974</v>
      </c>
      <c r="B507" s="237" t="s">
        <v>3972</v>
      </c>
      <c r="C507" s="273" t="s">
        <v>2021</v>
      </c>
      <c r="D507" s="235" t="s">
        <v>3975</v>
      </c>
      <c r="E507" s="235" t="s">
        <v>1600</v>
      </c>
      <c r="F507" s="232">
        <v>45013</v>
      </c>
      <c r="G507" s="242" t="s">
        <v>331</v>
      </c>
      <c r="H507" s="242"/>
      <c r="I507" s="252">
        <v>3962.38</v>
      </c>
      <c r="J507" s="252">
        <v>614.16999999999996</v>
      </c>
      <c r="K507" s="252">
        <v>3787.62</v>
      </c>
      <c r="L507" s="252">
        <v>704.86</v>
      </c>
      <c r="M507" s="252"/>
      <c r="N507" s="252">
        <v>157.01</v>
      </c>
      <c r="O507" s="252"/>
      <c r="P507" s="252">
        <f t="shared" ref="P507:P520" si="20">SUM(I507:N507)</f>
        <v>9226.0400000000009</v>
      </c>
      <c r="Q507" s="252">
        <v>9226.0400000000009</v>
      </c>
      <c r="R507" s="183">
        <v>45022</v>
      </c>
      <c r="S507" s="255">
        <v>3498619</v>
      </c>
      <c r="T507" s="19"/>
      <c r="U507" s="19"/>
      <c r="V507" s="19"/>
      <c r="W507" s="19"/>
      <c r="X507" s="19"/>
    </row>
    <row r="508" spans="1:24" s="254" customFormat="1" x14ac:dyDescent="0.25">
      <c r="A508" s="235" t="s">
        <v>3976</v>
      </c>
      <c r="B508" s="237" t="s">
        <v>3954</v>
      </c>
      <c r="C508" s="273" t="s">
        <v>2021</v>
      </c>
      <c r="D508" s="235" t="s">
        <v>3977</v>
      </c>
      <c r="E508" s="235" t="s">
        <v>1600</v>
      </c>
      <c r="F508" s="232">
        <v>45013</v>
      </c>
      <c r="G508" s="242" t="s">
        <v>331</v>
      </c>
      <c r="H508" s="242"/>
      <c r="I508" s="252">
        <v>3962.38</v>
      </c>
      <c r="J508" s="252">
        <v>614.16999999999996</v>
      </c>
      <c r="K508" s="252">
        <v>3787.62</v>
      </c>
      <c r="L508" s="252">
        <v>704.86</v>
      </c>
      <c r="M508" s="252"/>
      <c r="N508" s="252">
        <v>157.01</v>
      </c>
      <c r="O508" s="252"/>
      <c r="P508" s="252">
        <f t="shared" si="20"/>
        <v>9226.0400000000009</v>
      </c>
      <c r="Q508" s="252">
        <v>9226.0400000000009</v>
      </c>
      <c r="R508" s="183">
        <v>45014</v>
      </c>
      <c r="S508" s="255">
        <v>3493485</v>
      </c>
      <c r="T508" s="19"/>
      <c r="U508" s="19"/>
      <c r="V508" s="19"/>
      <c r="W508" s="19"/>
      <c r="X508" s="19"/>
    </row>
    <row r="509" spans="1:24" s="254" customFormat="1" x14ac:dyDescent="0.25">
      <c r="A509" s="235" t="s">
        <v>4078</v>
      </c>
      <c r="B509" s="237" t="s">
        <v>3923</v>
      </c>
      <c r="C509" s="273" t="s">
        <v>2021</v>
      </c>
      <c r="D509" s="235" t="s">
        <v>4079</v>
      </c>
      <c r="E509" s="235" t="s">
        <v>1600</v>
      </c>
      <c r="F509" s="232">
        <v>45019</v>
      </c>
      <c r="G509" s="242" t="s">
        <v>331</v>
      </c>
      <c r="H509" s="242"/>
      <c r="I509" s="252">
        <v>3962.38</v>
      </c>
      <c r="J509" s="252">
        <v>614.16999999999996</v>
      </c>
      <c r="K509" s="252">
        <v>3787.62</v>
      </c>
      <c r="L509" s="252">
        <v>704.86</v>
      </c>
      <c r="M509" s="252"/>
      <c r="N509" s="252">
        <v>157.01</v>
      </c>
      <c r="O509" s="252"/>
      <c r="P509" s="252">
        <f t="shared" si="20"/>
        <v>9226.0400000000009</v>
      </c>
      <c r="Q509" s="252">
        <v>9355.2099999999991</v>
      </c>
      <c r="R509" s="183">
        <v>45056</v>
      </c>
      <c r="S509" s="255">
        <v>3514462</v>
      </c>
      <c r="T509" s="19"/>
      <c r="U509" s="19"/>
      <c r="V509" s="19"/>
      <c r="W509" s="19"/>
      <c r="X509" s="19"/>
    </row>
    <row r="510" spans="1:24" s="254" customFormat="1" x14ac:dyDescent="0.25">
      <c r="A510" s="235" t="s">
        <v>5361</v>
      </c>
      <c r="B510" s="237" t="s">
        <v>4392</v>
      </c>
      <c r="C510" s="273" t="s">
        <v>2021</v>
      </c>
      <c r="D510" s="235" t="s">
        <v>5362</v>
      </c>
      <c r="E510" s="235" t="s">
        <v>5363</v>
      </c>
      <c r="F510" s="232">
        <v>45397</v>
      </c>
      <c r="G510" s="242" t="s">
        <v>325</v>
      </c>
      <c r="H510" s="242"/>
      <c r="I510" s="252">
        <v>7631.19</v>
      </c>
      <c r="J510" s="252">
        <v>654.94000000000005</v>
      </c>
      <c r="K510" s="252">
        <v>6904.66</v>
      </c>
      <c r="L510" s="252">
        <v>1975.67</v>
      </c>
      <c r="M510" s="252"/>
      <c r="N510" s="252">
        <v>266.37</v>
      </c>
      <c r="O510" s="252"/>
      <c r="P510" s="252">
        <f t="shared" si="20"/>
        <v>17432.829999999998</v>
      </c>
      <c r="Q510" s="252">
        <v>17783.23</v>
      </c>
      <c r="R510" s="183">
        <v>45443</v>
      </c>
      <c r="S510" s="255">
        <v>3763978</v>
      </c>
      <c r="T510" s="19"/>
      <c r="U510" s="19"/>
      <c r="V510" s="19"/>
      <c r="W510" s="19"/>
      <c r="X510" s="19"/>
    </row>
    <row r="511" spans="1:24" s="254" customFormat="1" x14ac:dyDescent="0.25">
      <c r="A511" s="235" t="s">
        <v>4290</v>
      </c>
      <c r="B511" s="237" t="s">
        <v>4698</v>
      </c>
      <c r="C511" s="273" t="s">
        <v>2021</v>
      </c>
      <c r="D511" s="235" t="s">
        <v>4699</v>
      </c>
      <c r="E511" s="235" t="s">
        <v>1604</v>
      </c>
      <c r="F511" s="232">
        <v>45047</v>
      </c>
      <c r="G511" s="242" t="s">
        <v>331</v>
      </c>
      <c r="H511" s="242"/>
      <c r="I511" s="252">
        <v>4001.2</v>
      </c>
      <c r="J511" s="252">
        <v>620.19000000000005</v>
      </c>
      <c r="K511" s="252">
        <v>3824.73</v>
      </c>
      <c r="L511" s="252">
        <v>711.77</v>
      </c>
      <c r="M511" s="252"/>
      <c r="N511" s="252">
        <v>158.55000000000001</v>
      </c>
      <c r="O511" s="252"/>
      <c r="P511" s="252">
        <f t="shared" si="20"/>
        <v>9316.4399999999987</v>
      </c>
      <c r="Q511" s="252">
        <v>9316.44</v>
      </c>
      <c r="R511" s="183">
        <v>45222</v>
      </c>
      <c r="S511" s="255">
        <v>3626884</v>
      </c>
      <c r="T511" s="19"/>
      <c r="U511" s="19"/>
      <c r="V511" s="19"/>
      <c r="W511" s="19"/>
      <c r="X511" s="19"/>
    </row>
    <row r="512" spans="1:24" s="254" customFormat="1" x14ac:dyDescent="0.25">
      <c r="A512" s="235" t="s">
        <v>3978</v>
      </c>
      <c r="B512" s="237" t="s">
        <v>3954</v>
      </c>
      <c r="C512" s="273" t="s">
        <v>2021</v>
      </c>
      <c r="D512" s="235" t="s">
        <v>3979</v>
      </c>
      <c r="E512" s="235" t="s">
        <v>1600</v>
      </c>
      <c r="F512" s="232">
        <v>45008</v>
      </c>
      <c r="G512" s="242" t="s">
        <v>331</v>
      </c>
      <c r="H512" s="242"/>
      <c r="I512" s="252">
        <v>3962.38</v>
      </c>
      <c r="J512" s="252">
        <v>614.16999999999996</v>
      </c>
      <c r="K512" s="252">
        <v>3787.62</v>
      </c>
      <c r="L512" s="252">
        <v>704.86</v>
      </c>
      <c r="M512" s="252"/>
      <c r="N512" s="252">
        <v>157.01</v>
      </c>
      <c r="O512" s="252"/>
      <c r="P512" s="252">
        <f t="shared" si="20"/>
        <v>9226.0400000000009</v>
      </c>
      <c r="Q512" s="252">
        <v>9226.0400000000009</v>
      </c>
      <c r="R512" s="183">
        <v>45014</v>
      </c>
      <c r="S512" s="255">
        <v>3493485</v>
      </c>
      <c r="T512" s="19"/>
      <c r="U512" s="19"/>
      <c r="V512" s="19"/>
      <c r="W512" s="19"/>
      <c r="X512" s="19"/>
    </row>
    <row r="513" spans="1:24" s="254" customFormat="1" x14ac:dyDescent="0.25">
      <c r="A513" s="235" t="s">
        <v>4288</v>
      </c>
      <c r="B513" s="237" t="s">
        <v>1745</v>
      </c>
      <c r="C513" s="273" t="s">
        <v>2021</v>
      </c>
      <c r="D513" s="235" t="s">
        <v>4289</v>
      </c>
      <c r="E513" s="235" t="s">
        <v>1604</v>
      </c>
      <c r="F513" s="232">
        <v>45056</v>
      </c>
      <c r="G513" s="242" t="s">
        <v>331</v>
      </c>
      <c r="H513" s="242"/>
      <c r="I513" s="252">
        <v>7852.57</v>
      </c>
      <c r="J513" s="252">
        <v>1217.1600000000001</v>
      </c>
      <c r="K513" s="252">
        <v>7506.24</v>
      </c>
      <c r="L513" s="252">
        <v>1396.88</v>
      </c>
      <c r="M513" s="252"/>
      <c r="N513" s="252">
        <v>311.16000000000003</v>
      </c>
      <c r="O513" s="252"/>
      <c r="P513" s="252">
        <f t="shared" si="20"/>
        <v>18284.010000000002</v>
      </c>
      <c r="Q513" s="252"/>
      <c r="R513" s="183"/>
      <c r="S513" s="255"/>
      <c r="T513" s="19"/>
      <c r="U513" s="19"/>
      <c r="V513" s="19"/>
      <c r="W513" s="19"/>
      <c r="X513" s="19"/>
    </row>
    <row r="514" spans="1:24" s="254" customFormat="1" x14ac:dyDescent="0.25">
      <c r="A514" s="235" t="s">
        <v>4032</v>
      </c>
      <c r="B514" s="237" t="s">
        <v>3924</v>
      </c>
      <c r="C514" s="273" t="s">
        <v>2021</v>
      </c>
      <c r="D514" s="235" t="s">
        <v>4033</v>
      </c>
      <c r="E514" s="235" t="s">
        <v>1600</v>
      </c>
      <c r="F514" s="232">
        <v>45034</v>
      </c>
      <c r="G514" s="242" t="s">
        <v>331</v>
      </c>
      <c r="H514" s="242"/>
      <c r="I514" s="252">
        <v>3962.38</v>
      </c>
      <c r="J514" s="252">
        <v>614.16999999999996</v>
      </c>
      <c r="K514" s="252">
        <v>3787.62</v>
      </c>
      <c r="L514" s="252">
        <v>704.86</v>
      </c>
      <c r="M514" s="252"/>
      <c r="N514" s="252">
        <v>157.01</v>
      </c>
      <c r="O514" s="252"/>
      <c r="P514" s="252">
        <f t="shared" si="20"/>
        <v>9226.0400000000009</v>
      </c>
      <c r="Q514" s="252">
        <v>9226.0400000000009</v>
      </c>
      <c r="R514" s="183">
        <v>45035</v>
      </c>
      <c r="S514" s="255">
        <v>3502936</v>
      </c>
      <c r="T514" s="19"/>
      <c r="U514" s="19"/>
      <c r="V514" s="19"/>
      <c r="W514" s="19"/>
      <c r="X514" s="19"/>
    </row>
    <row r="515" spans="1:24" s="254" customFormat="1" x14ac:dyDescent="0.25">
      <c r="A515" s="235" t="s">
        <v>4034</v>
      </c>
      <c r="B515" s="237" t="s">
        <v>4035</v>
      </c>
      <c r="C515" s="273" t="s">
        <v>2021</v>
      </c>
      <c r="D515" s="235" t="s">
        <v>4036</v>
      </c>
      <c r="E515" s="235" t="s">
        <v>1600</v>
      </c>
      <c r="F515" s="232">
        <v>45021</v>
      </c>
      <c r="G515" s="242" t="s">
        <v>331</v>
      </c>
      <c r="H515" s="242"/>
      <c r="I515" s="252">
        <v>3962.38</v>
      </c>
      <c r="J515" s="252">
        <v>614.16999999999996</v>
      </c>
      <c r="K515" s="252">
        <v>3787.62</v>
      </c>
      <c r="L515" s="252">
        <v>704.86</v>
      </c>
      <c r="M515" s="252"/>
      <c r="N515" s="252">
        <v>157.01</v>
      </c>
      <c r="O515" s="252"/>
      <c r="P515" s="252">
        <f t="shared" si="20"/>
        <v>9226.0400000000009</v>
      </c>
      <c r="Q515" s="252">
        <v>9226.0400000000009</v>
      </c>
      <c r="R515" s="183">
        <v>45035</v>
      </c>
      <c r="S515" s="255">
        <v>3502936</v>
      </c>
      <c r="T515" s="19"/>
      <c r="U515" s="19"/>
      <c r="V515" s="19"/>
      <c r="W515" s="19"/>
      <c r="X515" s="19"/>
    </row>
    <row r="516" spans="1:24" s="254" customFormat="1" x14ac:dyDescent="0.25">
      <c r="A516" s="235" t="s">
        <v>4049</v>
      </c>
      <c r="B516" s="237" t="s">
        <v>3923</v>
      </c>
      <c r="C516" s="273" t="s">
        <v>2021</v>
      </c>
      <c r="D516" s="235" t="s">
        <v>4050</v>
      </c>
      <c r="E516" s="235" t="s">
        <v>1600</v>
      </c>
      <c r="F516" s="232">
        <v>45008</v>
      </c>
      <c r="G516" s="242" t="s">
        <v>331</v>
      </c>
      <c r="H516" s="242"/>
      <c r="I516" s="252">
        <v>3962.38</v>
      </c>
      <c r="J516" s="252">
        <v>614.16999999999996</v>
      </c>
      <c r="K516" s="252">
        <v>3787.62</v>
      </c>
      <c r="L516" s="252">
        <v>704.86</v>
      </c>
      <c r="M516" s="252"/>
      <c r="N516" s="252">
        <v>157.01</v>
      </c>
      <c r="O516" s="252"/>
      <c r="P516" s="252">
        <f t="shared" si="20"/>
        <v>9226.0400000000009</v>
      </c>
      <c r="Q516" s="252">
        <v>9355.2099999999991</v>
      </c>
      <c r="R516" s="183">
        <v>45054</v>
      </c>
      <c r="S516" s="255">
        <v>3513664</v>
      </c>
      <c r="T516" s="19"/>
      <c r="U516" s="19"/>
      <c r="V516" s="19"/>
      <c r="W516" s="19"/>
      <c r="X516" s="19"/>
    </row>
    <row r="517" spans="1:24" s="254" customFormat="1" x14ac:dyDescent="0.25">
      <c r="A517" s="289" t="s">
        <v>3980</v>
      </c>
      <c r="B517" s="237" t="s">
        <v>3954</v>
      </c>
      <c r="C517" s="273" t="s">
        <v>2021</v>
      </c>
      <c r="D517" s="235" t="s">
        <v>3981</v>
      </c>
      <c r="E517" s="235" t="s">
        <v>1600</v>
      </c>
      <c r="F517" s="232">
        <v>45009</v>
      </c>
      <c r="G517" s="242" t="s">
        <v>331</v>
      </c>
      <c r="H517" s="242"/>
      <c r="I517" s="252">
        <v>3962.38</v>
      </c>
      <c r="J517" s="252">
        <v>614.16999999999996</v>
      </c>
      <c r="K517" s="252">
        <v>3787.62</v>
      </c>
      <c r="L517" s="252">
        <v>704.86</v>
      </c>
      <c r="M517" s="252"/>
      <c r="N517" s="252">
        <v>157.01</v>
      </c>
      <c r="O517" s="252"/>
      <c r="P517" s="252">
        <f t="shared" si="20"/>
        <v>9226.0400000000009</v>
      </c>
      <c r="Q517" s="252">
        <v>9226.0400000000009</v>
      </c>
      <c r="R517" s="183">
        <v>45014</v>
      </c>
      <c r="S517" s="255">
        <v>3493485</v>
      </c>
      <c r="T517" s="19"/>
      <c r="U517" s="19"/>
      <c r="V517" s="19"/>
      <c r="W517" s="19"/>
      <c r="X517" s="19"/>
    </row>
    <row r="518" spans="1:24" s="254" customFormat="1" x14ac:dyDescent="0.25">
      <c r="A518" s="289" t="s">
        <v>4037</v>
      </c>
      <c r="B518" s="237" t="s">
        <v>4035</v>
      </c>
      <c r="C518" s="273" t="s">
        <v>2021</v>
      </c>
      <c r="D518" s="235" t="s">
        <v>4038</v>
      </c>
      <c r="E518" s="235" t="s">
        <v>1600</v>
      </c>
      <c r="F518" s="232">
        <v>45034</v>
      </c>
      <c r="G518" s="242" t="s">
        <v>331</v>
      </c>
      <c r="H518" s="242"/>
      <c r="I518" s="252">
        <v>3962.38</v>
      </c>
      <c r="J518" s="252">
        <v>614.16999999999996</v>
      </c>
      <c r="K518" s="252">
        <v>3787.62</v>
      </c>
      <c r="L518" s="252">
        <v>704.86</v>
      </c>
      <c r="M518" s="252"/>
      <c r="N518" s="252">
        <v>157.01</v>
      </c>
      <c r="O518" s="252"/>
      <c r="P518" s="252">
        <f t="shared" si="20"/>
        <v>9226.0400000000009</v>
      </c>
      <c r="Q518" s="252">
        <v>9226.0400000000009</v>
      </c>
      <c r="R518" s="183">
        <v>45035</v>
      </c>
      <c r="S518" s="255">
        <v>3502936</v>
      </c>
      <c r="T518" s="19"/>
      <c r="U518" s="19"/>
      <c r="V518" s="19"/>
      <c r="W518" s="19"/>
      <c r="X518" s="19"/>
    </row>
    <row r="519" spans="1:24" s="254" customFormat="1" x14ac:dyDescent="0.25">
      <c r="A519" s="289" t="s">
        <v>4080</v>
      </c>
      <c r="B519" s="237" t="s">
        <v>4081</v>
      </c>
      <c r="C519" s="273" t="s">
        <v>2021</v>
      </c>
      <c r="D519" s="235" t="s">
        <v>4082</v>
      </c>
      <c r="E519" s="235" t="s">
        <v>1600</v>
      </c>
      <c r="F519" s="232">
        <v>45020</v>
      </c>
      <c r="G519" s="242" t="s">
        <v>331</v>
      </c>
      <c r="H519" s="242"/>
      <c r="I519" s="252">
        <v>3962.38</v>
      </c>
      <c r="J519" s="252">
        <v>614.16999999999996</v>
      </c>
      <c r="K519" s="252">
        <v>3787.62</v>
      </c>
      <c r="L519" s="252">
        <v>704.86</v>
      </c>
      <c r="M519" s="252"/>
      <c r="N519" s="252">
        <v>157.01</v>
      </c>
      <c r="O519" s="252"/>
      <c r="P519" s="252">
        <f t="shared" si="20"/>
        <v>9226.0400000000009</v>
      </c>
      <c r="Q519" s="252">
        <v>9355.2099999999991</v>
      </c>
      <c r="R519" s="183">
        <v>45056</v>
      </c>
      <c r="S519" s="255">
        <v>3514463</v>
      </c>
      <c r="T519" s="19"/>
      <c r="U519" s="19"/>
      <c r="V519" s="19"/>
      <c r="W519" s="19"/>
      <c r="X519" s="19"/>
    </row>
    <row r="520" spans="1:24" s="254" customFormat="1" x14ac:dyDescent="0.25">
      <c r="A520" s="289" t="s">
        <v>5166</v>
      </c>
      <c r="B520" s="237" t="s">
        <v>1714</v>
      </c>
      <c r="C520" s="273" t="s">
        <v>2021</v>
      </c>
      <c r="D520" s="235" t="s">
        <v>5167</v>
      </c>
      <c r="E520" s="235" t="s">
        <v>5114</v>
      </c>
      <c r="F520" s="232">
        <v>45049</v>
      </c>
      <c r="G520" s="242" t="s">
        <v>330</v>
      </c>
      <c r="H520" s="242"/>
      <c r="I520" s="252">
        <v>3448.08</v>
      </c>
      <c r="J520" s="252">
        <v>318.58999999999997</v>
      </c>
      <c r="K520" s="252">
        <v>3358.68</v>
      </c>
      <c r="L520" s="252">
        <v>696.24</v>
      </c>
      <c r="M520" s="286"/>
      <c r="N520" s="252">
        <v>122.2</v>
      </c>
      <c r="O520" s="252"/>
      <c r="P520" s="252">
        <f t="shared" si="20"/>
        <v>7943.79</v>
      </c>
      <c r="Q520" s="252">
        <v>7943.79</v>
      </c>
      <c r="R520" s="183">
        <v>45055</v>
      </c>
      <c r="S520" s="255">
        <v>3514422</v>
      </c>
      <c r="T520" s="19"/>
      <c r="U520" s="19"/>
      <c r="V520" s="19"/>
      <c r="W520" s="19"/>
      <c r="X520" s="19"/>
    </row>
    <row r="521" spans="1:24" s="254" customFormat="1" x14ac:dyDescent="0.25">
      <c r="A521" s="235" t="s">
        <v>4062</v>
      </c>
      <c r="B521" s="277" t="s">
        <v>3923</v>
      </c>
      <c r="C521" s="249" t="s">
        <v>2021</v>
      </c>
      <c r="D521" s="235" t="s">
        <v>4063</v>
      </c>
      <c r="E521" s="235" t="s">
        <v>1600</v>
      </c>
      <c r="F521" s="232">
        <v>45040</v>
      </c>
      <c r="G521" s="242" t="s">
        <v>331</v>
      </c>
      <c r="H521" s="242"/>
      <c r="I521" s="252">
        <v>3962.38</v>
      </c>
      <c r="J521" s="252">
        <v>614.16999999999996</v>
      </c>
      <c r="K521" s="252">
        <v>3787.62</v>
      </c>
      <c r="L521" s="252">
        <v>704.86</v>
      </c>
      <c r="M521" s="19"/>
      <c r="N521" s="252">
        <v>157.01</v>
      </c>
      <c r="O521" s="252"/>
      <c r="P521" s="252">
        <f t="shared" si="14"/>
        <v>9226.0400000000009</v>
      </c>
      <c r="Q521" s="252">
        <v>9226.0400000000009</v>
      </c>
      <c r="R521" s="183">
        <v>45051</v>
      </c>
      <c r="S521" s="255">
        <v>3517189</v>
      </c>
      <c r="T521" s="19"/>
      <c r="U521" s="19"/>
      <c r="V521" s="19"/>
      <c r="W521" s="19"/>
      <c r="X521" s="19"/>
    </row>
    <row r="522" spans="1:24" s="254" customFormat="1" x14ac:dyDescent="0.25">
      <c r="A522" s="235" t="s">
        <v>4015</v>
      </c>
      <c r="B522" s="277" t="s">
        <v>3954</v>
      </c>
      <c r="C522" s="249" t="s">
        <v>2021</v>
      </c>
      <c r="D522" s="235" t="s">
        <v>4018</v>
      </c>
      <c r="E522" s="235" t="s">
        <v>1600</v>
      </c>
      <c r="F522" s="232">
        <v>45028</v>
      </c>
      <c r="G522" s="242" t="s">
        <v>331</v>
      </c>
      <c r="H522" s="242"/>
      <c r="I522" s="252">
        <v>3962.38</v>
      </c>
      <c r="J522" s="252">
        <v>614.16999999999996</v>
      </c>
      <c r="K522" s="252">
        <v>3787.62</v>
      </c>
      <c r="L522" s="252">
        <v>704.86</v>
      </c>
      <c r="M522" s="19"/>
      <c r="N522" s="252">
        <v>157.01</v>
      </c>
      <c r="O522" s="252"/>
      <c r="P522" s="252">
        <f t="shared" ref="P522:P526" si="21">SUM(I522:N522)</f>
        <v>9226.0400000000009</v>
      </c>
      <c r="Q522" s="252">
        <v>9226.0400000000009</v>
      </c>
      <c r="R522" s="183">
        <v>45035</v>
      </c>
      <c r="S522" s="255">
        <v>3502936</v>
      </c>
      <c r="T522" s="19"/>
      <c r="U522" s="19"/>
      <c r="V522" s="19"/>
      <c r="W522" s="19"/>
      <c r="X522" s="19"/>
    </row>
    <row r="523" spans="1:24" s="254" customFormat="1" x14ac:dyDescent="0.25">
      <c r="A523" s="235" t="s">
        <v>4016</v>
      </c>
      <c r="B523" s="277" t="s">
        <v>3923</v>
      </c>
      <c r="C523" s="249" t="s">
        <v>2021</v>
      </c>
      <c r="D523" s="235" t="s">
        <v>4019</v>
      </c>
      <c r="E523" s="235" t="s">
        <v>1600</v>
      </c>
      <c r="F523" s="232">
        <v>45028</v>
      </c>
      <c r="G523" s="242" t="s">
        <v>331</v>
      </c>
      <c r="H523" s="242"/>
      <c r="I523" s="252">
        <v>3962.38</v>
      </c>
      <c r="J523" s="252">
        <v>614.16999999999996</v>
      </c>
      <c r="K523" s="252">
        <v>3787.62</v>
      </c>
      <c r="L523" s="252">
        <v>704.86</v>
      </c>
      <c r="M523" s="19"/>
      <c r="N523" s="252">
        <v>157.01</v>
      </c>
      <c r="O523" s="252"/>
      <c r="P523" s="252">
        <f t="shared" si="21"/>
        <v>9226.0400000000009</v>
      </c>
      <c r="Q523" s="252">
        <v>9226.0400000000009</v>
      </c>
      <c r="R523" s="183">
        <v>45035</v>
      </c>
      <c r="S523" s="255">
        <v>3502936</v>
      </c>
      <c r="T523" s="19"/>
      <c r="U523" s="19"/>
      <c r="V523" s="19"/>
      <c r="W523" s="19"/>
      <c r="X523" s="19"/>
    </row>
    <row r="524" spans="1:24" s="254" customFormat="1" x14ac:dyDescent="0.25">
      <c r="A524" s="235" t="s">
        <v>4064</v>
      </c>
      <c r="B524" s="277" t="s">
        <v>3954</v>
      </c>
      <c r="C524" s="249" t="s">
        <v>2021</v>
      </c>
      <c r="D524" s="235" t="s">
        <v>4066</v>
      </c>
      <c r="E524" s="235" t="s">
        <v>1600</v>
      </c>
      <c r="F524" s="232">
        <v>45054</v>
      </c>
      <c r="G524" s="242" t="s">
        <v>331</v>
      </c>
      <c r="H524" s="242"/>
      <c r="I524" s="252">
        <v>3926.28</v>
      </c>
      <c r="J524" s="252">
        <v>608.58000000000004</v>
      </c>
      <c r="K524" s="252">
        <v>3753.12</v>
      </c>
      <c r="L524" s="252">
        <v>698.44</v>
      </c>
      <c r="M524" s="19"/>
      <c r="N524" s="252">
        <v>155.58000000000001</v>
      </c>
      <c r="O524" s="252"/>
      <c r="P524" s="252">
        <f>SUM(I524:N524)</f>
        <v>9142</v>
      </c>
      <c r="Q524" s="252">
        <v>9142</v>
      </c>
      <c r="R524" s="183">
        <v>45056</v>
      </c>
      <c r="S524" s="255">
        <v>3514456</v>
      </c>
      <c r="T524" s="19"/>
      <c r="U524" s="19"/>
      <c r="V524" s="19"/>
      <c r="W524" s="19"/>
      <c r="X524" s="19"/>
    </row>
    <row r="525" spans="1:24" s="254" customFormat="1" x14ac:dyDescent="0.25">
      <c r="A525" s="235" t="s">
        <v>4065</v>
      </c>
      <c r="B525" s="277" t="s">
        <v>3923</v>
      </c>
      <c r="C525" s="249" t="s">
        <v>2021</v>
      </c>
      <c r="D525" s="235" t="s">
        <v>4093</v>
      </c>
      <c r="E525" s="235" t="s">
        <v>1600</v>
      </c>
      <c r="F525" s="232">
        <v>45056</v>
      </c>
      <c r="G525" s="242" t="s">
        <v>331</v>
      </c>
      <c r="H525" s="242"/>
      <c r="I525" s="252">
        <v>3926.28</v>
      </c>
      <c r="J525" s="252">
        <v>608.58000000000004</v>
      </c>
      <c r="K525" s="252">
        <v>3753.12</v>
      </c>
      <c r="L525" s="252">
        <v>698.44</v>
      </c>
      <c r="M525" s="19"/>
      <c r="N525" s="252">
        <v>155.58000000000001</v>
      </c>
      <c r="O525" s="252"/>
      <c r="P525" s="252">
        <f>SUM(I525:N525)</f>
        <v>9142</v>
      </c>
      <c r="Q525" s="252">
        <v>9142</v>
      </c>
      <c r="R525" s="183">
        <v>45057</v>
      </c>
      <c r="S525" s="255">
        <v>3515533</v>
      </c>
      <c r="T525" s="19"/>
      <c r="U525" s="19"/>
      <c r="V525" s="19"/>
      <c r="W525" s="19"/>
      <c r="X525" s="19"/>
    </row>
    <row r="526" spans="1:24" s="254" customFormat="1" x14ac:dyDescent="0.25">
      <c r="A526" s="235" t="s">
        <v>4017</v>
      </c>
      <c r="B526" s="277" t="s">
        <v>3954</v>
      </c>
      <c r="C526" s="249" t="s">
        <v>2021</v>
      </c>
      <c r="D526" s="235" t="s">
        <v>4020</v>
      </c>
      <c r="E526" s="235" t="s">
        <v>1600</v>
      </c>
      <c r="F526" s="232">
        <v>45028</v>
      </c>
      <c r="G526" s="242" t="s">
        <v>331</v>
      </c>
      <c r="H526" s="242"/>
      <c r="I526" s="252">
        <v>3962.38</v>
      </c>
      <c r="J526" s="252">
        <v>614.16999999999996</v>
      </c>
      <c r="K526" s="252">
        <v>3787.62</v>
      </c>
      <c r="L526" s="252">
        <v>704.86</v>
      </c>
      <c r="N526" s="252">
        <v>157.01</v>
      </c>
      <c r="O526" s="252"/>
      <c r="P526" s="252">
        <f t="shared" si="21"/>
        <v>9226.0400000000009</v>
      </c>
      <c r="Q526" s="252">
        <v>9226.0400000000009</v>
      </c>
      <c r="R526" s="183">
        <v>45035</v>
      </c>
      <c r="S526" s="255">
        <v>3502936</v>
      </c>
      <c r="T526" s="19"/>
      <c r="U526" s="19"/>
      <c r="V526" s="19"/>
      <c r="W526" s="19"/>
      <c r="X526" s="19"/>
    </row>
    <row r="527" spans="1:24" s="254" customFormat="1" x14ac:dyDescent="0.25">
      <c r="A527" s="235" t="s">
        <v>3953</v>
      </c>
      <c r="B527" s="237" t="s">
        <v>3954</v>
      </c>
      <c r="C527" s="273" t="s">
        <v>2021</v>
      </c>
      <c r="D527" s="235" t="s">
        <v>3955</v>
      </c>
      <c r="E527" s="235" t="s">
        <v>1600</v>
      </c>
      <c r="F527" s="232">
        <v>45008</v>
      </c>
      <c r="G527" s="242" t="s">
        <v>331</v>
      </c>
      <c r="H527" s="242"/>
      <c r="I527" s="252">
        <v>3962.38</v>
      </c>
      <c r="J527" s="252">
        <v>614.16999999999996</v>
      </c>
      <c r="K527" s="252">
        <v>3787.62</v>
      </c>
      <c r="L527" s="252">
        <v>704.86</v>
      </c>
      <c r="M527" s="252"/>
      <c r="N527" s="252">
        <v>157.01</v>
      </c>
      <c r="O527" s="252"/>
      <c r="P527" s="252">
        <f t="shared" ref="P527:P536" si="22">SUM(I527:N527)</f>
        <v>9226.0400000000009</v>
      </c>
      <c r="Q527" s="252">
        <v>9226.0400000000009</v>
      </c>
      <c r="R527" s="183">
        <v>45014</v>
      </c>
      <c r="S527" s="255">
        <v>3493485</v>
      </c>
      <c r="T527" s="19"/>
      <c r="U527" s="19"/>
      <c r="V527" s="19"/>
      <c r="W527" s="19"/>
      <c r="X527" s="19"/>
    </row>
    <row r="528" spans="1:24" s="254" customFormat="1" x14ac:dyDescent="0.25">
      <c r="A528" s="235" t="s">
        <v>3956</v>
      </c>
      <c r="B528" s="237" t="s">
        <v>3954</v>
      </c>
      <c r="C528" s="273" t="s">
        <v>2021</v>
      </c>
      <c r="D528" s="235" t="s">
        <v>3957</v>
      </c>
      <c r="E528" s="235" t="s">
        <v>1600</v>
      </c>
      <c r="F528" s="232">
        <v>45014</v>
      </c>
      <c r="G528" s="242" t="s">
        <v>331</v>
      </c>
      <c r="H528" s="242"/>
      <c r="I528" s="252">
        <v>3962.38</v>
      </c>
      <c r="J528" s="252">
        <v>614.16999999999996</v>
      </c>
      <c r="K528" s="252">
        <v>3787.62</v>
      </c>
      <c r="L528" s="252">
        <v>704.86</v>
      </c>
      <c r="M528" s="252"/>
      <c r="N528" s="252">
        <v>157.01</v>
      </c>
      <c r="O528" s="252"/>
      <c r="P528" s="252">
        <f t="shared" si="22"/>
        <v>9226.0400000000009</v>
      </c>
      <c r="Q528" s="252">
        <v>9226.0400000000009</v>
      </c>
      <c r="R528" s="183">
        <v>45022</v>
      </c>
      <c r="S528" s="255">
        <v>3498619</v>
      </c>
      <c r="T528" s="19"/>
      <c r="U528" s="19"/>
      <c r="V528" s="19"/>
      <c r="W528" s="19"/>
      <c r="X528" s="19"/>
    </row>
    <row r="529" spans="1:24" s="254" customFormat="1" x14ac:dyDescent="0.25">
      <c r="A529" s="235" t="s">
        <v>3960</v>
      </c>
      <c r="B529" s="237" t="s">
        <v>3954</v>
      </c>
      <c r="C529" s="273" t="s">
        <v>2021</v>
      </c>
      <c r="D529" s="235" t="s">
        <v>3961</v>
      </c>
      <c r="E529" s="235" t="s">
        <v>1600</v>
      </c>
      <c r="F529" s="232">
        <v>45015</v>
      </c>
      <c r="G529" s="242" t="s">
        <v>331</v>
      </c>
      <c r="H529" s="242"/>
      <c r="I529" s="252">
        <v>3962.38</v>
      </c>
      <c r="J529" s="252">
        <v>614.16999999999996</v>
      </c>
      <c r="K529" s="252">
        <v>3787.62</v>
      </c>
      <c r="L529" s="252">
        <v>704.86</v>
      </c>
      <c r="M529" s="252"/>
      <c r="N529" s="252">
        <v>157.01</v>
      </c>
      <c r="O529" s="252"/>
      <c r="P529" s="252">
        <f t="shared" si="22"/>
        <v>9226.0400000000009</v>
      </c>
      <c r="Q529" s="252">
        <v>9226.0400000000009</v>
      </c>
      <c r="R529" s="183">
        <v>45022</v>
      </c>
      <c r="S529" s="255">
        <v>3498619</v>
      </c>
      <c r="T529" s="19"/>
      <c r="U529" s="19"/>
      <c r="V529" s="19"/>
      <c r="W529" s="19"/>
      <c r="X529" s="19"/>
    </row>
    <row r="530" spans="1:24" s="254" customFormat="1" x14ac:dyDescent="0.25">
      <c r="A530" s="235" t="s">
        <v>4341</v>
      </c>
      <c r="B530" s="237" t="s">
        <v>3923</v>
      </c>
      <c r="C530" s="273" t="s">
        <v>2021</v>
      </c>
      <c r="D530" s="235" t="s">
        <v>4342</v>
      </c>
      <c r="E530" s="235" t="s">
        <v>1600</v>
      </c>
      <c r="F530" s="232">
        <v>45028</v>
      </c>
      <c r="G530" s="242" t="s">
        <v>331</v>
      </c>
      <c r="H530" s="242"/>
      <c r="I530" s="252">
        <v>3962.38</v>
      </c>
      <c r="J530" s="252">
        <v>614.16999999999996</v>
      </c>
      <c r="K530" s="252">
        <v>3787.62</v>
      </c>
      <c r="L530" s="252">
        <v>704.86</v>
      </c>
      <c r="M530" s="252"/>
      <c r="N530" s="252">
        <v>157.01</v>
      </c>
      <c r="O530" s="252"/>
      <c r="P530" s="252">
        <f t="shared" si="22"/>
        <v>9226.0400000000009</v>
      </c>
      <c r="Q530" s="252"/>
      <c r="R530" s="183"/>
      <c r="S530" s="255"/>
      <c r="T530" s="19"/>
      <c r="U530" s="19"/>
      <c r="V530" s="19"/>
      <c r="W530" s="19"/>
      <c r="X530" s="19"/>
    </row>
    <row r="531" spans="1:24" s="254" customFormat="1" x14ac:dyDescent="0.25">
      <c r="A531" s="235" t="s">
        <v>3962</v>
      </c>
      <c r="B531" s="237" t="s">
        <v>3954</v>
      </c>
      <c r="C531" s="273" t="s">
        <v>2021</v>
      </c>
      <c r="D531" s="235" t="s">
        <v>3963</v>
      </c>
      <c r="E531" s="235" t="s">
        <v>1600</v>
      </c>
      <c r="F531" s="232">
        <v>45015</v>
      </c>
      <c r="G531" s="242" t="s">
        <v>331</v>
      </c>
      <c r="H531" s="242"/>
      <c r="I531" s="252">
        <v>3962.38</v>
      </c>
      <c r="J531" s="252">
        <v>614.16999999999996</v>
      </c>
      <c r="K531" s="252">
        <v>3787.62</v>
      </c>
      <c r="L531" s="252">
        <v>704.86</v>
      </c>
      <c r="M531" s="252"/>
      <c r="N531" s="252">
        <v>157.01</v>
      </c>
      <c r="O531" s="252"/>
      <c r="P531" s="252">
        <f t="shared" si="22"/>
        <v>9226.0400000000009</v>
      </c>
      <c r="Q531" s="252">
        <v>9226.0400000000009</v>
      </c>
      <c r="R531" s="183">
        <v>45022</v>
      </c>
      <c r="S531" s="255">
        <v>3498619</v>
      </c>
      <c r="T531" s="19"/>
      <c r="U531" s="19"/>
      <c r="V531" s="19"/>
      <c r="W531" s="19"/>
      <c r="X531" s="19"/>
    </row>
    <row r="532" spans="1:24" s="254" customFormat="1" x14ac:dyDescent="0.25">
      <c r="A532" s="235" t="s">
        <v>4214</v>
      </c>
      <c r="B532" s="237" t="s">
        <v>4215</v>
      </c>
      <c r="C532" s="273" t="s">
        <v>2021</v>
      </c>
      <c r="D532" s="235" t="s">
        <v>4216</v>
      </c>
      <c r="E532" s="235" t="s">
        <v>1600</v>
      </c>
      <c r="F532" s="232">
        <v>45028</v>
      </c>
      <c r="G532" s="242" t="s">
        <v>331</v>
      </c>
      <c r="H532" s="242"/>
      <c r="I532" s="252">
        <v>3964.75</v>
      </c>
      <c r="J532" s="252">
        <v>614.54</v>
      </c>
      <c r="K532" s="252">
        <v>3789.89</v>
      </c>
      <c r="L532" s="252">
        <v>705.28</v>
      </c>
      <c r="M532" s="252"/>
      <c r="N532" s="252">
        <v>157.1</v>
      </c>
      <c r="O532" s="252"/>
      <c r="P532" s="252">
        <f t="shared" si="22"/>
        <v>9231.5600000000013</v>
      </c>
      <c r="Q532" s="252">
        <v>9231.56</v>
      </c>
      <c r="R532" s="183">
        <v>45141</v>
      </c>
      <c r="S532" s="255">
        <v>3576240</v>
      </c>
      <c r="T532" s="19"/>
      <c r="U532" s="19"/>
      <c r="V532" s="19"/>
      <c r="W532" s="19"/>
      <c r="X532" s="19"/>
    </row>
    <row r="533" spans="1:24" s="254" customFormat="1" x14ac:dyDescent="0.25">
      <c r="A533" s="352" t="s">
        <v>4805</v>
      </c>
      <c r="B533" s="355" t="s">
        <v>4806</v>
      </c>
      <c r="C533" s="273" t="s">
        <v>2021</v>
      </c>
      <c r="D533" s="352" t="s">
        <v>4807</v>
      </c>
      <c r="E533" s="352" t="s">
        <v>4808</v>
      </c>
      <c r="F533" s="353">
        <v>45257</v>
      </c>
      <c r="G533" s="359" t="s">
        <v>330</v>
      </c>
      <c r="H533" s="359"/>
      <c r="I533" s="252">
        <v>7057.27</v>
      </c>
      <c r="J533" s="252">
        <v>652.05999999999995</v>
      </c>
      <c r="K533" s="252">
        <v>6874.29</v>
      </c>
      <c r="L533" s="252">
        <v>1425</v>
      </c>
      <c r="M533" s="252"/>
      <c r="N533" s="252">
        <v>250.1</v>
      </c>
      <c r="O533" s="252"/>
      <c r="P533" s="252">
        <f t="shared" si="22"/>
        <v>16258.72</v>
      </c>
      <c r="Q533" s="252">
        <v>16580.560000000001</v>
      </c>
      <c r="R533" s="183">
        <v>45852</v>
      </c>
      <c r="S533" s="255">
        <v>4067119</v>
      </c>
      <c r="T533" s="19"/>
      <c r="U533" s="19"/>
      <c r="V533" s="19"/>
      <c r="W533" s="19"/>
      <c r="X533" s="19"/>
    </row>
    <row r="534" spans="1:24" s="254" customFormat="1" x14ac:dyDescent="0.25">
      <c r="A534" s="235" t="s">
        <v>4021</v>
      </c>
      <c r="B534" s="237" t="s">
        <v>3954</v>
      </c>
      <c r="C534" s="273" t="s">
        <v>2021</v>
      </c>
      <c r="D534" s="235" t="s">
        <v>4022</v>
      </c>
      <c r="E534" s="235" t="s">
        <v>1600</v>
      </c>
      <c r="F534" s="232">
        <v>45027</v>
      </c>
      <c r="G534" s="242" t="s">
        <v>331</v>
      </c>
      <c r="H534" s="242"/>
      <c r="I534" s="252">
        <v>3962.38</v>
      </c>
      <c r="J534" s="252">
        <v>614.16999999999996</v>
      </c>
      <c r="K534" s="252">
        <v>3787.62</v>
      </c>
      <c r="L534" s="252">
        <v>704.86</v>
      </c>
      <c r="M534" s="252"/>
      <c r="N534" s="252">
        <v>157.01</v>
      </c>
      <c r="O534" s="252"/>
      <c r="P534" s="252">
        <f t="shared" ref="P534:P535" si="23">SUM(I534:N534)</f>
        <v>9226.0400000000009</v>
      </c>
      <c r="Q534" s="252">
        <v>9226.0400000000009</v>
      </c>
      <c r="R534" s="183">
        <v>45035</v>
      </c>
      <c r="S534" s="255">
        <v>3502936</v>
      </c>
      <c r="T534" s="19"/>
      <c r="U534" s="19"/>
      <c r="V534" s="19"/>
      <c r="W534" s="19"/>
      <c r="X534" s="19"/>
    </row>
    <row r="535" spans="1:24" s="254" customFormat="1" x14ac:dyDescent="0.25">
      <c r="A535" s="235" t="s">
        <v>4343</v>
      </c>
      <c r="B535" s="237" t="s">
        <v>4344</v>
      </c>
      <c r="C535" s="273" t="s">
        <v>2021</v>
      </c>
      <c r="D535" s="235" t="s">
        <v>4345</v>
      </c>
      <c r="E535" s="235" t="s">
        <v>1600</v>
      </c>
      <c r="F535" s="232">
        <v>45056</v>
      </c>
      <c r="G535" s="242" t="s">
        <v>331</v>
      </c>
      <c r="H535" s="242"/>
      <c r="I535" s="252">
        <v>3926.28</v>
      </c>
      <c r="J535" s="252">
        <v>608.58000000000004</v>
      </c>
      <c r="K535" s="252">
        <v>3753.12</v>
      </c>
      <c r="L535" s="252">
        <v>698.44</v>
      </c>
      <c r="M535" s="252"/>
      <c r="N535" s="252">
        <v>155.58000000000001</v>
      </c>
      <c r="O535" s="252"/>
      <c r="P535" s="252">
        <f t="shared" si="23"/>
        <v>9142</v>
      </c>
      <c r="Q535" s="252"/>
      <c r="R535" s="183"/>
      <c r="S535" s="255"/>
      <c r="T535" s="19"/>
      <c r="U535" s="19"/>
      <c r="V535" s="19"/>
      <c r="W535" s="19"/>
      <c r="X535" s="19"/>
    </row>
    <row r="536" spans="1:24" s="254" customFormat="1" x14ac:dyDescent="0.25">
      <c r="A536" s="235" t="s">
        <v>3964</v>
      </c>
      <c r="B536" s="237" t="s">
        <v>3954</v>
      </c>
      <c r="C536" s="273" t="s">
        <v>2021</v>
      </c>
      <c r="D536" s="235" t="s">
        <v>3965</v>
      </c>
      <c r="E536" s="235" t="s">
        <v>1600</v>
      </c>
      <c r="F536" s="232">
        <v>45016</v>
      </c>
      <c r="G536" s="242" t="s">
        <v>331</v>
      </c>
      <c r="H536" s="242"/>
      <c r="I536" s="252">
        <v>3962.38</v>
      </c>
      <c r="J536" s="252">
        <v>614.16999999999996</v>
      </c>
      <c r="K536" s="252">
        <v>3787.62</v>
      </c>
      <c r="L536" s="252">
        <v>704.86</v>
      </c>
      <c r="M536" s="252"/>
      <c r="N536" s="252">
        <v>157.01</v>
      </c>
      <c r="O536" s="252"/>
      <c r="P536" s="252">
        <f t="shared" si="22"/>
        <v>9226.0400000000009</v>
      </c>
      <c r="Q536" s="252">
        <v>9226.0400000000009</v>
      </c>
      <c r="R536" s="183">
        <v>45022</v>
      </c>
      <c r="S536" s="255">
        <v>3498619</v>
      </c>
      <c r="T536" s="19"/>
      <c r="U536" s="19"/>
      <c r="V536" s="19"/>
      <c r="W536" s="19"/>
      <c r="X536" s="19"/>
    </row>
    <row r="537" spans="1:24" s="254" customFormat="1" x14ac:dyDescent="0.25">
      <c r="A537" s="235" t="s">
        <v>3966</v>
      </c>
      <c r="B537" s="237" t="s">
        <v>3967</v>
      </c>
      <c r="C537" s="273" t="s">
        <v>2021</v>
      </c>
      <c r="D537" s="235" t="s">
        <v>3968</v>
      </c>
      <c r="E537" s="235" t="s">
        <v>1600</v>
      </c>
      <c r="F537" s="232">
        <v>45014</v>
      </c>
      <c r="G537" s="242" t="s">
        <v>331</v>
      </c>
      <c r="H537" s="242"/>
      <c r="I537" s="252">
        <v>3962.38</v>
      </c>
      <c r="J537" s="252">
        <v>614.16999999999996</v>
      </c>
      <c r="K537" s="252">
        <v>3787.62</v>
      </c>
      <c r="L537" s="252">
        <v>704.86</v>
      </c>
      <c r="M537" s="252"/>
      <c r="N537" s="252">
        <v>157.01</v>
      </c>
      <c r="O537" s="252"/>
      <c r="P537" s="252">
        <f t="shared" ref="P537:P559" si="24">SUM(I537:N537)</f>
        <v>9226.0400000000009</v>
      </c>
      <c r="Q537" s="252">
        <v>9226.0400000000009</v>
      </c>
      <c r="R537" s="183">
        <v>45022</v>
      </c>
      <c r="S537" s="255">
        <v>3498619</v>
      </c>
      <c r="T537" s="19"/>
      <c r="U537" s="19"/>
      <c r="V537" s="19"/>
      <c r="W537" s="19"/>
      <c r="X537" s="19"/>
    </row>
    <row r="538" spans="1:24" s="254" customFormat="1" x14ac:dyDescent="0.25">
      <c r="A538" s="235" t="s">
        <v>4067</v>
      </c>
      <c r="B538" s="237" t="s">
        <v>4068</v>
      </c>
      <c r="C538" s="273" t="s">
        <v>2021</v>
      </c>
      <c r="D538" s="235" t="s">
        <v>4069</v>
      </c>
      <c r="E538" s="235" t="s">
        <v>1600</v>
      </c>
      <c r="F538" s="232">
        <v>45049</v>
      </c>
      <c r="G538" s="242" t="s">
        <v>331</v>
      </c>
      <c r="H538" s="242"/>
      <c r="I538" s="252">
        <v>3926.28</v>
      </c>
      <c r="J538" s="252">
        <v>606.58000000000004</v>
      </c>
      <c r="K538" s="252">
        <v>3753.12</v>
      </c>
      <c r="L538" s="252">
        <v>698.44</v>
      </c>
      <c r="M538" s="252"/>
      <c r="N538" s="252">
        <v>155.58000000000001</v>
      </c>
      <c r="O538" s="252"/>
      <c r="P538" s="252">
        <f t="shared" si="24"/>
        <v>9140</v>
      </c>
      <c r="Q538" s="252">
        <v>9140</v>
      </c>
      <c r="R538" s="183">
        <v>45064</v>
      </c>
      <c r="S538" s="255">
        <v>3522075</v>
      </c>
      <c r="T538" s="19"/>
      <c r="U538" s="19"/>
      <c r="V538" s="19"/>
      <c r="W538" s="19"/>
      <c r="X538" s="19"/>
    </row>
    <row r="539" spans="1:24" s="254" customFormat="1" x14ac:dyDescent="0.25">
      <c r="A539" s="235" t="s">
        <v>4023</v>
      </c>
      <c r="B539" s="237" t="s">
        <v>3954</v>
      </c>
      <c r="C539" s="273" t="s">
        <v>2021</v>
      </c>
      <c r="D539" s="235" t="s">
        <v>4025</v>
      </c>
      <c r="E539" s="235" t="s">
        <v>1600</v>
      </c>
      <c r="F539" s="232">
        <v>45035</v>
      </c>
      <c r="G539" s="242" t="s">
        <v>331</v>
      </c>
      <c r="H539" s="242"/>
      <c r="I539" s="252">
        <v>3962.38</v>
      </c>
      <c r="J539" s="252">
        <v>614.16999999999996</v>
      </c>
      <c r="K539" s="252">
        <v>3787.62</v>
      </c>
      <c r="L539" s="252">
        <v>704.86</v>
      </c>
      <c r="M539" s="252"/>
      <c r="N539" s="252">
        <v>157.01</v>
      </c>
      <c r="O539" s="252"/>
      <c r="P539" s="252">
        <f t="shared" ref="P539:P540" si="25">SUM(I539:N539)</f>
        <v>9226.0400000000009</v>
      </c>
      <c r="Q539" s="252">
        <v>9226.0400000000009</v>
      </c>
      <c r="R539" s="183">
        <v>45035</v>
      </c>
      <c r="S539" s="255">
        <v>3502936</v>
      </c>
      <c r="T539" s="19"/>
      <c r="U539" s="19"/>
      <c r="V539" s="19"/>
      <c r="W539" s="19"/>
      <c r="X539" s="19"/>
    </row>
    <row r="540" spans="1:24" s="254" customFormat="1" x14ac:dyDescent="0.25">
      <c r="A540" s="235" t="s">
        <v>4024</v>
      </c>
      <c r="B540" s="237" t="s">
        <v>4026</v>
      </c>
      <c r="C540" s="273" t="s">
        <v>2021</v>
      </c>
      <c r="D540" s="235" t="s">
        <v>4027</v>
      </c>
      <c r="E540" s="235" t="s">
        <v>1600</v>
      </c>
      <c r="F540" s="232">
        <v>45022</v>
      </c>
      <c r="G540" s="242" t="s">
        <v>331</v>
      </c>
      <c r="H540" s="242"/>
      <c r="I540" s="252">
        <v>3962.38</v>
      </c>
      <c r="J540" s="252">
        <v>614.16999999999996</v>
      </c>
      <c r="K540" s="252">
        <v>3787.62</v>
      </c>
      <c r="L540" s="252">
        <v>704.86</v>
      </c>
      <c r="M540" s="252"/>
      <c r="N540" s="252">
        <v>157.01</v>
      </c>
      <c r="O540" s="252"/>
      <c r="P540" s="252">
        <f t="shared" si="25"/>
        <v>9226.0400000000009</v>
      </c>
      <c r="Q540" s="252">
        <v>9226.0400000000009</v>
      </c>
      <c r="R540" s="183">
        <v>45035</v>
      </c>
      <c r="S540" s="255">
        <v>3502936</v>
      </c>
      <c r="T540" s="19"/>
      <c r="U540" s="19"/>
      <c r="V540" s="19"/>
      <c r="W540" s="19"/>
      <c r="X540" s="19"/>
    </row>
    <row r="541" spans="1:24" s="254" customFormat="1" x14ac:dyDescent="0.25">
      <c r="A541" s="289" t="s">
        <v>4094</v>
      </c>
      <c r="B541" s="237" t="s">
        <v>4068</v>
      </c>
      <c r="C541" s="273" t="s">
        <v>2021</v>
      </c>
      <c r="D541" s="235" t="s">
        <v>4095</v>
      </c>
      <c r="E541" s="235" t="s">
        <v>1600</v>
      </c>
      <c r="F541" s="232">
        <v>45063</v>
      </c>
      <c r="G541" s="242" t="s">
        <v>331</v>
      </c>
      <c r="H541" s="242"/>
      <c r="I541" s="252">
        <v>3926.28</v>
      </c>
      <c r="J541" s="252">
        <v>608.58000000000004</v>
      </c>
      <c r="K541" s="252">
        <v>3753.12</v>
      </c>
      <c r="L541" s="252">
        <v>698.44</v>
      </c>
      <c r="M541" s="252"/>
      <c r="N541" s="252">
        <v>155.58000000000001</v>
      </c>
      <c r="O541" s="252"/>
      <c r="P541" s="252">
        <f>SUM(I541:N541)</f>
        <v>9142</v>
      </c>
      <c r="Q541" s="252">
        <v>9142</v>
      </c>
      <c r="R541" s="183">
        <v>45071</v>
      </c>
      <c r="S541" s="255">
        <v>3527288</v>
      </c>
      <c r="T541" s="19"/>
      <c r="U541" s="19"/>
      <c r="V541" s="19"/>
      <c r="W541" s="19"/>
      <c r="X541" s="19"/>
    </row>
    <row r="542" spans="1:24" s="254" customFormat="1" x14ac:dyDescent="0.25">
      <c r="A542" s="289" t="s">
        <v>4187</v>
      </c>
      <c r="B542" s="237" t="s">
        <v>4035</v>
      </c>
      <c r="C542" s="273" t="s">
        <v>2021</v>
      </c>
      <c r="D542" s="235" t="s">
        <v>4188</v>
      </c>
      <c r="E542" s="235" t="s">
        <v>1600</v>
      </c>
      <c r="F542" s="232">
        <v>45021</v>
      </c>
      <c r="G542" s="242" t="s">
        <v>331</v>
      </c>
      <c r="H542" s="242"/>
      <c r="I542" s="252">
        <v>3962.38</v>
      </c>
      <c r="J542" s="252">
        <v>614.16999999999996</v>
      </c>
      <c r="K542" s="252">
        <v>3787.62</v>
      </c>
      <c r="L542" s="252">
        <v>704.86</v>
      </c>
      <c r="N542" s="252">
        <v>157.01</v>
      </c>
      <c r="O542" s="252"/>
      <c r="P542" s="252">
        <f>SUM(I542:N542)</f>
        <v>9226.0400000000009</v>
      </c>
      <c r="Q542" s="252">
        <v>9226.0400000000009</v>
      </c>
      <c r="R542" s="183">
        <v>45127</v>
      </c>
      <c r="S542" s="255">
        <v>3567286</v>
      </c>
      <c r="T542" s="19"/>
      <c r="U542" s="19"/>
      <c r="V542" s="19"/>
      <c r="W542" s="19"/>
      <c r="X542" s="19"/>
    </row>
    <row r="543" spans="1:24" s="254" customFormat="1" x14ac:dyDescent="0.25">
      <c r="A543" s="289" t="s">
        <v>6036</v>
      </c>
      <c r="B543" s="237" t="s">
        <v>6037</v>
      </c>
      <c r="C543" s="273" t="s">
        <v>2021</v>
      </c>
      <c r="D543" s="235" t="s">
        <v>6038</v>
      </c>
      <c r="E543" s="235" t="s">
        <v>5114</v>
      </c>
      <c r="F543" s="232">
        <v>45033</v>
      </c>
      <c r="G543" s="242" t="s">
        <v>330</v>
      </c>
      <c r="H543" s="242"/>
      <c r="I543" s="252">
        <v>6959.57</v>
      </c>
      <c r="J543" s="252">
        <v>643.03</v>
      </c>
      <c r="K543" s="252">
        <v>6779.12</v>
      </c>
      <c r="L543" s="252">
        <v>1405.28</v>
      </c>
      <c r="M543" s="19"/>
      <c r="N543" s="252">
        <v>246.64</v>
      </c>
      <c r="O543" s="252"/>
      <c r="P543" s="252">
        <f>SUM(I543:N543)</f>
        <v>16033.64</v>
      </c>
      <c r="Q543" s="252">
        <v>16727.64</v>
      </c>
      <c r="R543" s="183">
        <v>45727</v>
      </c>
      <c r="S543" s="255">
        <v>3983527</v>
      </c>
      <c r="T543" s="19"/>
      <c r="U543" s="19"/>
      <c r="V543" s="19"/>
      <c r="W543" s="19"/>
      <c r="X543" s="19"/>
    </row>
    <row r="544" spans="1:24" s="254" customFormat="1" x14ac:dyDescent="0.25">
      <c r="A544" s="235" t="s">
        <v>4028</v>
      </c>
      <c r="B544" s="237" t="s">
        <v>3954</v>
      </c>
      <c r="C544" s="273" t="s">
        <v>2021</v>
      </c>
      <c r="D544" s="235" t="s">
        <v>4029</v>
      </c>
      <c r="E544" s="235" t="s">
        <v>1600</v>
      </c>
      <c r="F544" s="232">
        <v>45028</v>
      </c>
      <c r="G544" s="242" t="s">
        <v>331</v>
      </c>
      <c r="H544" s="242"/>
      <c r="I544" s="252">
        <v>3962.38</v>
      </c>
      <c r="J544" s="252">
        <v>614.16999999999996</v>
      </c>
      <c r="K544" s="252">
        <v>3787.62</v>
      </c>
      <c r="L544" s="252">
        <v>704.86</v>
      </c>
      <c r="M544" s="252"/>
      <c r="N544" s="252">
        <v>157.01</v>
      </c>
      <c r="O544" s="252"/>
      <c r="P544" s="252">
        <f t="shared" ref="P544:P545" si="26">SUM(I544:N544)</f>
        <v>9226.0400000000009</v>
      </c>
      <c r="Q544" s="252">
        <v>9226.0400000000009</v>
      </c>
      <c r="R544" s="183">
        <v>45035</v>
      </c>
      <c r="S544" s="255">
        <v>3502936</v>
      </c>
      <c r="T544" s="19"/>
      <c r="U544" s="19"/>
      <c r="V544" s="19"/>
      <c r="W544" s="19"/>
      <c r="X544" s="19"/>
    </row>
    <row r="545" spans="1:24" s="254" customFormat="1" x14ac:dyDescent="0.25">
      <c r="A545" s="235" t="s">
        <v>4070</v>
      </c>
      <c r="B545" s="237" t="s">
        <v>1693</v>
      </c>
      <c r="C545" s="273" t="s">
        <v>2021</v>
      </c>
      <c r="D545" s="235" t="s">
        <v>4071</v>
      </c>
      <c r="E545" s="235" t="s">
        <v>1631</v>
      </c>
      <c r="F545" s="232">
        <v>45049</v>
      </c>
      <c r="G545" s="242" t="s">
        <v>329</v>
      </c>
      <c r="H545" s="242"/>
      <c r="I545" s="252">
        <v>1581.85</v>
      </c>
      <c r="J545" s="252">
        <v>1692.59</v>
      </c>
      <c r="K545" s="252">
        <v>1433.44</v>
      </c>
      <c r="L545" s="252">
        <v>696.24</v>
      </c>
      <c r="M545" s="252"/>
      <c r="N545" s="252">
        <v>109.93</v>
      </c>
      <c r="O545" s="252"/>
      <c r="P545" s="252">
        <f t="shared" si="26"/>
        <v>5514.0499999999993</v>
      </c>
      <c r="Q545" s="252">
        <v>5514.04</v>
      </c>
      <c r="R545" s="183">
        <v>45062</v>
      </c>
      <c r="S545" s="255">
        <v>3519923</v>
      </c>
      <c r="T545" s="19"/>
      <c r="U545" s="19"/>
      <c r="V545" s="19"/>
      <c r="W545" s="19"/>
      <c r="X545" s="19"/>
    </row>
    <row r="546" spans="1:24" s="254" customFormat="1" x14ac:dyDescent="0.25">
      <c r="A546" s="235" t="s">
        <v>4030</v>
      </c>
      <c r="B546" s="237" t="s">
        <v>4031</v>
      </c>
      <c r="C546" s="273" t="s">
        <v>2021</v>
      </c>
      <c r="D546" s="235" t="s">
        <v>3961</v>
      </c>
      <c r="E546" s="235" t="s">
        <v>1600</v>
      </c>
      <c r="F546" s="232">
        <v>45035</v>
      </c>
      <c r="G546" s="242" t="s">
        <v>331</v>
      </c>
      <c r="H546" s="242"/>
      <c r="I546" s="252">
        <v>3962.38</v>
      </c>
      <c r="J546" s="252">
        <v>614.16999999999996</v>
      </c>
      <c r="K546" s="252">
        <v>3787.62</v>
      </c>
      <c r="L546" s="252">
        <v>704.86</v>
      </c>
      <c r="M546" s="252"/>
      <c r="N546" s="252">
        <v>157.01</v>
      </c>
      <c r="O546" s="252"/>
      <c r="P546" s="252">
        <f t="shared" ref="P546:P549" si="27">SUM(I546:N546)</f>
        <v>9226.0400000000009</v>
      </c>
      <c r="Q546" s="252">
        <v>9226.0400000000009</v>
      </c>
      <c r="R546" s="183">
        <v>45037</v>
      </c>
      <c r="S546" s="255">
        <v>3503682</v>
      </c>
      <c r="T546" s="19"/>
      <c r="U546" s="19"/>
      <c r="V546" s="19"/>
      <c r="W546" s="19"/>
      <c r="X546" s="19"/>
    </row>
    <row r="547" spans="1:24" s="254" customFormat="1" x14ac:dyDescent="0.25">
      <c r="A547" s="235" t="s">
        <v>4336</v>
      </c>
      <c r="B547" s="237" t="s">
        <v>1745</v>
      </c>
      <c r="C547" s="273" t="s">
        <v>2021</v>
      </c>
      <c r="D547" s="235" t="s">
        <v>4337</v>
      </c>
      <c r="E547" s="235" t="s">
        <v>1619</v>
      </c>
      <c r="F547" s="232">
        <v>45121</v>
      </c>
      <c r="G547" s="242" t="s">
        <v>328</v>
      </c>
      <c r="H547" s="242"/>
      <c r="I547" s="252">
        <v>4289.43</v>
      </c>
      <c r="J547" s="252">
        <v>1778.83</v>
      </c>
      <c r="K547" s="252">
        <v>7238.05</v>
      </c>
      <c r="L547" s="252">
        <v>1392.47</v>
      </c>
      <c r="M547" s="252"/>
      <c r="N547" s="252">
        <v>227.73</v>
      </c>
      <c r="O547" s="252"/>
      <c r="P547" s="252">
        <f t="shared" si="27"/>
        <v>14926.51</v>
      </c>
      <c r="Q547" s="252"/>
      <c r="R547" s="183"/>
      <c r="S547" s="255"/>
      <c r="T547" s="19"/>
      <c r="U547" s="19"/>
      <c r="V547" s="19"/>
      <c r="W547" s="19"/>
      <c r="X547" s="19"/>
    </row>
    <row r="548" spans="1:24" s="254" customFormat="1" x14ac:dyDescent="0.25">
      <c r="A548" s="235" t="s">
        <v>4338</v>
      </c>
      <c r="B548" s="237" t="s">
        <v>4339</v>
      </c>
      <c r="C548" s="273" t="s">
        <v>2021</v>
      </c>
      <c r="D548" s="235" t="s">
        <v>4340</v>
      </c>
      <c r="E548" s="235" t="s">
        <v>1600</v>
      </c>
      <c r="F548" s="232">
        <v>45092</v>
      </c>
      <c r="G548" s="242" t="s">
        <v>331</v>
      </c>
      <c r="H548" s="242"/>
      <c r="I548" s="252">
        <v>3926.28</v>
      </c>
      <c r="J548" s="252">
        <v>608.58000000000004</v>
      </c>
      <c r="K548" s="252">
        <v>3753.12</v>
      </c>
      <c r="L548" s="252">
        <v>698.44</v>
      </c>
      <c r="M548" s="252"/>
      <c r="N548" s="252">
        <v>155.58000000000001</v>
      </c>
      <c r="O548" s="252"/>
      <c r="P548" s="252">
        <f t="shared" si="27"/>
        <v>9142</v>
      </c>
      <c r="Q548" s="252">
        <v>9489.93</v>
      </c>
      <c r="R548" s="183" t="s">
        <v>6039</v>
      </c>
      <c r="S548" s="255">
        <v>3985018</v>
      </c>
      <c r="T548" s="19"/>
      <c r="U548" s="19"/>
      <c r="V548" s="19"/>
      <c r="W548" s="19"/>
      <c r="X548" s="19"/>
    </row>
    <row r="549" spans="1:24" s="254" customFormat="1" x14ac:dyDescent="0.25">
      <c r="A549" s="339" t="s">
        <v>4809</v>
      </c>
      <c r="B549" s="341" t="s">
        <v>4810</v>
      </c>
      <c r="C549" s="273" t="s">
        <v>2021</v>
      </c>
      <c r="D549" s="339" t="s">
        <v>4811</v>
      </c>
      <c r="E549" s="339" t="s">
        <v>1614</v>
      </c>
      <c r="F549" s="340">
        <v>45271</v>
      </c>
      <c r="G549" s="342" t="s">
        <v>330</v>
      </c>
      <c r="H549" s="342"/>
      <c r="I549" s="252">
        <v>21171.8</v>
      </c>
      <c r="J549" s="252">
        <v>1956.17</v>
      </c>
      <c r="K549" s="252">
        <v>20622.87</v>
      </c>
      <c r="L549" s="252">
        <v>4275.01</v>
      </c>
      <c r="M549" s="252"/>
      <c r="N549" s="252">
        <v>750.3</v>
      </c>
      <c r="O549" s="252"/>
      <c r="P549" s="252">
        <f t="shared" si="27"/>
        <v>48776.15</v>
      </c>
      <c r="Q549" s="252">
        <v>50385.33</v>
      </c>
      <c r="R549" s="183">
        <v>45834</v>
      </c>
      <c r="S549" s="255">
        <v>4057646</v>
      </c>
      <c r="T549" s="19"/>
      <c r="U549" s="19"/>
      <c r="V549" s="19"/>
      <c r="W549" s="19"/>
      <c r="X549" s="19"/>
    </row>
    <row r="550" spans="1:24" s="254" customFormat="1" x14ac:dyDescent="0.25">
      <c r="A550" s="235" t="s">
        <v>4072</v>
      </c>
      <c r="B550" s="237" t="s">
        <v>3954</v>
      </c>
      <c r="C550" s="273" t="s">
        <v>2021</v>
      </c>
      <c r="D550" s="235" t="s">
        <v>4073</v>
      </c>
      <c r="E550" s="235" t="s">
        <v>1600</v>
      </c>
      <c r="F550" s="232">
        <v>45054</v>
      </c>
      <c r="G550" s="242" t="s">
        <v>331</v>
      </c>
      <c r="H550" s="242"/>
      <c r="I550" s="252">
        <v>3926.28</v>
      </c>
      <c r="J550" s="252">
        <v>608.58000000000004</v>
      </c>
      <c r="K550" s="252">
        <v>3753.12</v>
      </c>
      <c r="L550" s="252">
        <v>698.44</v>
      </c>
      <c r="M550" s="252"/>
      <c r="N550" s="252">
        <v>155.58000000000001</v>
      </c>
      <c r="O550" s="252"/>
      <c r="P550" s="252">
        <f t="shared" si="24"/>
        <v>9142</v>
      </c>
      <c r="Q550" s="252">
        <v>9142</v>
      </c>
      <c r="R550" s="183">
        <v>45064</v>
      </c>
      <c r="S550" s="255">
        <v>3522075</v>
      </c>
      <c r="T550" s="19"/>
      <c r="U550" s="19"/>
      <c r="V550" s="19"/>
      <c r="W550" s="19"/>
      <c r="X550" s="19"/>
    </row>
    <row r="551" spans="1:24" s="296" customFormat="1" x14ac:dyDescent="0.25">
      <c r="A551" s="290" t="s">
        <v>4812</v>
      </c>
      <c r="B551" s="291" t="s">
        <v>4813</v>
      </c>
      <c r="C551" s="292" t="s">
        <v>2021</v>
      </c>
      <c r="D551" s="290" t="s">
        <v>4814</v>
      </c>
      <c r="E551" s="290" t="s">
        <v>1766</v>
      </c>
      <c r="F551" s="293">
        <v>45196</v>
      </c>
      <c r="G551" s="294" t="s">
        <v>328</v>
      </c>
      <c r="H551" s="294"/>
      <c r="I551" s="261">
        <v>64971.77</v>
      </c>
      <c r="J551" s="261">
        <v>26943.91</v>
      </c>
      <c r="K551" s="261">
        <v>109634.39</v>
      </c>
      <c r="L551" s="261">
        <v>21091.73</v>
      </c>
      <c r="M551" s="261"/>
      <c r="N551" s="261">
        <v>3449.46</v>
      </c>
      <c r="O551" s="261"/>
      <c r="P551" s="261">
        <f t="shared" si="24"/>
        <v>226091.26</v>
      </c>
      <c r="Q551" s="261"/>
      <c r="R551" s="262"/>
      <c r="S551" s="295"/>
      <c r="T551" s="24"/>
      <c r="U551" s="24"/>
      <c r="V551" s="24"/>
      <c r="W551" s="24"/>
      <c r="X551" s="24"/>
    </row>
    <row r="552" spans="1:24" s="254" customFormat="1" x14ac:dyDescent="0.25">
      <c r="A552" s="235" t="s">
        <v>4074</v>
      </c>
      <c r="B552" s="237" t="s">
        <v>3954</v>
      </c>
      <c r="C552" s="273" t="s">
        <v>2021</v>
      </c>
      <c r="D552" s="235" t="s">
        <v>4075</v>
      </c>
      <c r="E552" s="235" t="s">
        <v>1600</v>
      </c>
      <c r="F552" s="232">
        <v>45054</v>
      </c>
      <c r="G552" s="242" t="s">
        <v>331</v>
      </c>
      <c r="H552" s="242"/>
      <c r="I552" s="252">
        <v>3926.28</v>
      </c>
      <c r="J552" s="252">
        <v>608.58000000000004</v>
      </c>
      <c r="K552" s="252">
        <v>3753.12</v>
      </c>
      <c r="L552" s="252">
        <v>698.44</v>
      </c>
      <c r="M552" s="252"/>
      <c r="N552" s="252">
        <v>155.58000000000001</v>
      </c>
      <c r="O552" s="252"/>
      <c r="P552" s="252">
        <f t="shared" si="24"/>
        <v>9142</v>
      </c>
      <c r="Q552" s="252">
        <v>9142</v>
      </c>
      <c r="R552" s="183">
        <v>45064</v>
      </c>
      <c r="S552" s="255">
        <v>3522075</v>
      </c>
      <c r="T552" s="19"/>
      <c r="U552" s="19"/>
      <c r="V552" s="19"/>
      <c r="W552" s="19"/>
      <c r="X552" s="19"/>
    </row>
    <row r="553" spans="1:24" s="254" customFormat="1" x14ac:dyDescent="0.25">
      <c r="A553" s="235" t="s">
        <v>4076</v>
      </c>
      <c r="B553" s="237" t="s">
        <v>3923</v>
      </c>
      <c r="C553" s="273" t="s">
        <v>2021</v>
      </c>
      <c r="D553" s="235" t="s">
        <v>4077</v>
      </c>
      <c r="E553" s="235" t="s">
        <v>1600</v>
      </c>
      <c r="F553" s="232">
        <v>45055</v>
      </c>
      <c r="G553" s="242" t="s">
        <v>331</v>
      </c>
      <c r="H553" s="242"/>
      <c r="I553" s="252">
        <v>3926.28</v>
      </c>
      <c r="J553" s="252">
        <v>608.58000000000004</v>
      </c>
      <c r="K553" s="252">
        <v>3753.12</v>
      </c>
      <c r="L553" s="252">
        <v>698.44</v>
      </c>
      <c r="M553" s="252"/>
      <c r="N553" s="252">
        <v>155.58000000000001</v>
      </c>
      <c r="O553" s="252"/>
      <c r="P553" s="252">
        <f t="shared" si="24"/>
        <v>9142</v>
      </c>
      <c r="Q553" s="252">
        <v>9142</v>
      </c>
      <c r="R553" s="183">
        <v>45064</v>
      </c>
      <c r="S553" s="255">
        <v>3522075</v>
      </c>
      <c r="T553" s="19"/>
      <c r="U553" s="19"/>
      <c r="V553" s="19"/>
      <c r="W553" s="19"/>
      <c r="X553" s="19"/>
    </row>
    <row r="554" spans="1:24" s="254" customFormat="1" x14ac:dyDescent="0.25">
      <c r="A554" s="235" t="s">
        <v>4189</v>
      </c>
      <c r="B554" s="237" t="s">
        <v>4068</v>
      </c>
      <c r="C554" s="273" t="s">
        <v>2021</v>
      </c>
      <c r="D554" s="235" t="s">
        <v>4190</v>
      </c>
      <c r="E554" s="235" t="s">
        <v>1600</v>
      </c>
      <c r="F554" s="232">
        <v>45121</v>
      </c>
      <c r="G554" s="242" t="s">
        <v>331</v>
      </c>
      <c r="H554" s="242"/>
      <c r="I554" s="252">
        <v>3926.28</v>
      </c>
      <c r="J554" s="252">
        <v>608.58000000000004</v>
      </c>
      <c r="K554" s="252">
        <v>3753.12</v>
      </c>
      <c r="L554" s="252">
        <v>698.44</v>
      </c>
      <c r="M554" s="252"/>
      <c r="N554" s="252">
        <v>155.58000000000001</v>
      </c>
      <c r="O554" s="252"/>
      <c r="P554" s="252">
        <f t="shared" si="24"/>
        <v>9142</v>
      </c>
      <c r="Q554" s="252">
        <v>9142</v>
      </c>
      <c r="R554" s="183">
        <v>45133</v>
      </c>
      <c r="S554" s="255">
        <v>3570453</v>
      </c>
      <c r="T554" s="19"/>
      <c r="U554" s="19"/>
      <c r="V554" s="19"/>
      <c r="W554" s="19"/>
      <c r="X554" s="19"/>
    </row>
    <row r="555" spans="1:24" s="254" customFormat="1" x14ac:dyDescent="0.25">
      <c r="A555" s="235" t="s">
        <v>4330</v>
      </c>
      <c r="B555" s="237" t="s">
        <v>4331</v>
      </c>
      <c r="C555" s="273" t="s">
        <v>2021</v>
      </c>
      <c r="D555" s="235" t="s">
        <v>4332</v>
      </c>
      <c r="E555" s="235" t="s">
        <v>1600</v>
      </c>
      <c r="F555" s="232">
        <v>45058</v>
      </c>
      <c r="G555" s="242" t="s">
        <v>331</v>
      </c>
      <c r="H555" s="242"/>
      <c r="I555" s="252">
        <v>3926.28</v>
      </c>
      <c r="J555" s="252">
        <v>608.58000000000004</v>
      </c>
      <c r="K555" s="252">
        <v>3753.12</v>
      </c>
      <c r="L555" s="252">
        <v>698.44</v>
      </c>
      <c r="M555" s="252"/>
      <c r="N555" s="252">
        <v>155.58000000000001</v>
      </c>
      <c r="O555" s="252"/>
      <c r="P555" s="252">
        <f t="shared" si="24"/>
        <v>9142</v>
      </c>
      <c r="Q555" s="252"/>
      <c r="R555" s="183"/>
      <c r="S555" s="255"/>
      <c r="T555" s="19"/>
      <c r="U555" s="19"/>
      <c r="V555" s="19"/>
      <c r="W555" s="19"/>
      <c r="X555" s="19"/>
    </row>
    <row r="556" spans="1:24" s="254" customFormat="1" x14ac:dyDescent="0.25">
      <c r="A556" s="594" t="s">
        <v>5389</v>
      </c>
      <c r="B556" s="613" t="s">
        <v>5390</v>
      </c>
      <c r="C556" s="596" t="s">
        <v>2021</v>
      </c>
      <c r="D556" s="594" t="s">
        <v>5391</v>
      </c>
      <c r="E556" s="594" t="s">
        <v>4808</v>
      </c>
      <c r="F556" s="598">
        <v>45398</v>
      </c>
      <c r="G556" s="594" t="s">
        <v>330</v>
      </c>
      <c r="H556" s="242">
        <v>1</v>
      </c>
      <c r="I556" s="252">
        <v>7156.01</v>
      </c>
      <c r="J556" s="252">
        <v>661.18</v>
      </c>
      <c r="K556" s="252">
        <v>6970.47</v>
      </c>
      <c r="L556" s="252">
        <v>1444.94</v>
      </c>
      <c r="M556" s="252"/>
      <c r="N556" s="252">
        <v>253.6</v>
      </c>
      <c r="O556" s="252"/>
      <c r="P556" s="252">
        <f t="shared" si="24"/>
        <v>16486.2</v>
      </c>
      <c r="Q556" s="252"/>
      <c r="R556" s="183"/>
      <c r="S556" s="255"/>
      <c r="T556" s="19"/>
      <c r="U556" s="19"/>
      <c r="V556" s="19"/>
      <c r="W556" s="19"/>
      <c r="X556" s="19"/>
    </row>
    <row r="557" spans="1:24" s="254" customFormat="1" x14ac:dyDescent="0.25">
      <c r="A557" s="595"/>
      <c r="B557" s="614"/>
      <c r="C557" s="597"/>
      <c r="D557" s="595"/>
      <c r="E557" s="595"/>
      <c r="F557" s="599"/>
      <c r="G557" s="595"/>
      <c r="H557" s="242">
        <v>2</v>
      </c>
      <c r="I557" s="252">
        <v>14312.01</v>
      </c>
      <c r="J557" s="252">
        <v>1322.36</v>
      </c>
      <c r="K557" s="252">
        <v>13940.94</v>
      </c>
      <c r="L557" s="252">
        <v>2889.88</v>
      </c>
      <c r="N557" s="252">
        <v>507.2</v>
      </c>
      <c r="O557" s="252"/>
      <c r="P557" s="252">
        <f t="shared" si="24"/>
        <v>32972.39</v>
      </c>
      <c r="Q557" s="252"/>
      <c r="R557" s="183"/>
      <c r="S557" s="255"/>
      <c r="T557" s="19"/>
      <c r="U557" s="19"/>
      <c r="V557" s="19"/>
      <c r="W557" s="19"/>
      <c r="X557" s="19"/>
    </row>
    <row r="558" spans="1:24" s="254" customFormat="1" x14ac:dyDescent="0.25">
      <c r="A558" s="235" t="s">
        <v>4333</v>
      </c>
      <c r="B558" s="281" t="s">
        <v>4334</v>
      </c>
      <c r="C558" s="273" t="s">
        <v>2021</v>
      </c>
      <c r="D558" s="235" t="s">
        <v>4335</v>
      </c>
      <c r="E558" s="235" t="s">
        <v>1604</v>
      </c>
      <c r="F558" s="232">
        <v>45085</v>
      </c>
      <c r="G558" s="242" t="s">
        <v>331</v>
      </c>
      <c r="H558" s="242"/>
      <c r="I558" s="252">
        <v>7852.57</v>
      </c>
      <c r="J558" s="252">
        <v>1217.1600000000001</v>
      </c>
      <c r="K558" s="252">
        <v>7506.24</v>
      </c>
      <c r="L558" s="252">
        <v>1396.88</v>
      </c>
      <c r="M558" s="252"/>
      <c r="N558" s="252">
        <v>311.16000000000003</v>
      </c>
      <c r="O558" s="252"/>
      <c r="P558" s="252">
        <f t="shared" si="24"/>
        <v>18284.010000000002</v>
      </c>
      <c r="Q558" s="252"/>
      <c r="R558" s="183"/>
      <c r="S558" s="255"/>
      <c r="T558" s="19"/>
      <c r="U558" s="19"/>
      <c r="V558" s="19"/>
      <c r="W558" s="19"/>
      <c r="X558" s="19"/>
    </row>
    <row r="559" spans="1:24" s="254" customFormat="1" x14ac:dyDescent="0.25">
      <c r="A559" s="235" t="s">
        <v>4317</v>
      </c>
      <c r="B559" s="237" t="s">
        <v>1714</v>
      </c>
      <c r="C559" s="273" t="s">
        <v>2021</v>
      </c>
      <c r="D559" s="235" t="s">
        <v>4318</v>
      </c>
      <c r="E559" s="235" t="s">
        <v>1695</v>
      </c>
      <c r="F559" s="232">
        <v>45117</v>
      </c>
      <c r="G559" s="242" t="s">
        <v>329</v>
      </c>
      <c r="H559" s="242"/>
      <c r="I559" s="252">
        <v>1581.85</v>
      </c>
      <c r="J559" s="252">
        <v>1692.59</v>
      </c>
      <c r="K559" s="252">
        <v>1433.44</v>
      </c>
      <c r="L559" s="252">
        <v>696.24</v>
      </c>
      <c r="M559" s="252"/>
      <c r="N559" s="252">
        <v>109.93</v>
      </c>
      <c r="O559" s="252"/>
      <c r="P559" s="252">
        <f t="shared" si="24"/>
        <v>5514.0499999999993</v>
      </c>
      <c r="Q559" s="252">
        <v>5569.72</v>
      </c>
      <c r="R559" s="183">
        <v>45180</v>
      </c>
      <c r="S559" s="255">
        <v>3606870</v>
      </c>
      <c r="T559" s="19"/>
      <c r="U559" s="19"/>
      <c r="V559" s="19"/>
      <c r="W559" s="19"/>
      <c r="X559" s="19"/>
    </row>
    <row r="560" spans="1:24" s="254" customFormat="1" x14ac:dyDescent="0.25">
      <c r="A560" s="289" t="s">
        <v>4096</v>
      </c>
      <c r="B560" s="237" t="s">
        <v>3954</v>
      </c>
      <c r="C560" s="273" t="s">
        <v>2021</v>
      </c>
      <c r="D560" s="235" t="s">
        <v>4097</v>
      </c>
      <c r="E560" s="235" t="s">
        <v>1600</v>
      </c>
      <c r="F560" s="232">
        <v>45068</v>
      </c>
      <c r="G560" s="242" t="s">
        <v>331</v>
      </c>
      <c r="H560" s="242"/>
      <c r="I560" s="252">
        <v>3926.28</v>
      </c>
      <c r="J560" s="252">
        <v>608.58000000000004</v>
      </c>
      <c r="K560" s="252">
        <v>3753.12</v>
      </c>
      <c r="L560" s="252">
        <v>698.44</v>
      </c>
      <c r="M560" s="252"/>
      <c r="N560" s="252">
        <v>155.58000000000001</v>
      </c>
      <c r="O560" s="252"/>
      <c r="P560" s="252">
        <f t="shared" ref="P560:P572" si="28">SUM(I560:N560)</f>
        <v>9142</v>
      </c>
      <c r="Q560" s="252">
        <v>9142</v>
      </c>
      <c r="R560" s="183">
        <v>45071</v>
      </c>
      <c r="S560" s="255">
        <v>3527288</v>
      </c>
      <c r="T560" s="19"/>
      <c r="U560" s="19"/>
      <c r="V560" s="19"/>
      <c r="W560" s="19"/>
      <c r="X560" s="19"/>
    </row>
    <row r="561" spans="1:24" s="254" customFormat="1" x14ac:dyDescent="0.25">
      <c r="A561" s="289" t="s">
        <v>4098</v>
      </c>
      <c r="B561" s="237" t="s">
        <v>3954</v>
      </c>
      <c r="C561" s="273" t="s">
        <v>2021</v>
      </c>
      <c r="D561" s="235" t="s">
        <v>4101</v>
      </c>
      <c r="E561" s="235" t="s">
        <v>1600</v>
      </c>
      <c r="F561" s="232">
        <v>45068</v>
      </c>
      <c r="G561" s="242" t="s">
        <v>331</v>
      </c>
      <c r="H561" s="242"/>
      <c r="I561" s="252">
        <v>3926.28</v>
      </c>
      <c r="J561" s="252">
        <v>608.58000000000004</v>
      </c>
      <c r="K561" s="252">
        <v>3753.12</v>
      </c>
      <c r="L561" s="252">
        <v>698.44</v>
      </c>
      <c r="M561" s="252"/>
      <c r="N561" s="252">
        <v>155.58000000000001</v>
      </c>
      <c r="O561" s="252"/>
      <c r="P561" s="252">
        <f t="shared" si="28"/>
        <v>9142</v>
      </c>
      <c r="Q561" s="252">
        <v>9142</v>
      </c>
      <c r="R561" s="183">
        <v>45071</v>
      </c>
      <c r="S561" s="255">
        <v>3527288</v>
      </c>
      <c r="T561" s="19"/>
      <c r="U561" s="19"/>
      <c r="V561" s="19"/>
      <c r="W561" s="19"/>
      <c r="X561" s="19"/>
    </row>
    <row r="562" spans="1:24" s="254" customFormat="1" x14ac:dyDescent="0.25">
      <c r="A562" s="289" t="s">
        <v>5172</v>
      </c>
      <c r="B562" s="237" t="s">
        <v>5173</v>
      </c>
      <c r="C562" s="273" t="s">
        <v>2021</v>
      </c>
      <c r="D562" s="235" t="s">
        <v>5174</v>
      </c>
      <c r="E562" s="235" t="s">
        <v>4854</v>
      </c>
      <c r="F562" s="232">
        <v>45175</v>
      </c>
      <c r="G562" s="242" t="s">
        <v>330</v>
      </c>
      <c r="H562" s="242"/>
      <c r="I562" s="252">
        <v>3481.86</v>
      </c>
      <c r="J562" s="252">
        <v>321.70999999999998</v>
      </c>
      <c r="K562" s="252">
        <v>3391.59</v>
      </c>
      <c r="L562" s="252">
        <v>703.06</v>
      </c>
      <c r="M562" s="252"/>
      <c r="N562" s="252">
        <v>123.39</v>
      </c>
      <c r="O562" s="252"/>
      <c r="P562" s="252">
        <f t="shared" si="28"/>
        <v>8021.61</v>
      </c>
      <c r="Q562" s="252"/>
      <c r="R562" s="183"/>
      <c r="S562" s="255"/>
      <c r="T562" s="19"/>
      <c r="U562" s="19"/>
      <c r="V562" s="19"/>
      <c r="W562" s="19"/>
      <c r="X562" s="19"/>
    </row>
    <row r="563" spans="1:24" s="254" customFormat="1" x14ac:dyDescent="0.25">
      <c r="A563" s="592" t="s">
        <v>4319</v>
      </c>
      <c r="B563" s="613" t="s">
        <v>4320</v>
      </c>
      <c r="C563" s="596" t="s">
        <v>2021</v>
      </c>
      <c r="D563" s="594" t="s">
        <v>4321</v>
      </c>
      <c r="E563" s="594" t="s">
        <v>4800</v>
      </c>
      <c r="F563" s="598">
        <v>45112</v>
      </c>
      <c r="G563" s="594" t="s">
        <v>331</v>
      </c>
      <c r="H563" s="594"/>
      <c r="I563" s="669">
        <v>7852.57</v>
      </c>
      <c r="J563" s="669">
        <v>1217.1600000000001</v>
      </c>
      <c r="K563" s="669">
        <v>7506.24</v>
      </c>
      <c r="L563" s="669">
        <v>1396.88</v>
      </c>
      <c r="M563" s="679"/>
      <c r="N563" s="669">
        <v>311.16000000000003</v>
      </c>
      <c r="O563" s="669"/>
      <c r="P563" s="669">
        <f t="shared" si="28"/>
        <v>18284.010000000002</v>
      </c>
      <c r="Q563" s="669">
        <v>18539.82</v>
      </c>
      <c r="R563" s="681">
        <v>45473</v>
      </c>
      <c r="S563" s="677">
        <v>3800686</v>
      </c>
      <c r="T563" s="19"/>
      <c r="U563" s="19"/>
      <c r="V563" s="19"/>
      <c r="W563" s="19"/>
      <c r="X563" s="19"/>
    </row>
    <row r="564" spans="1:24" s="254" customFormat="1" x14ac:dyDescent="0.25">
      <c r="A564" s="593"/>
      <c r="B564" s="614"/>
      <c r="C564" s="597"/>
      <c r="D564" s="595"/>
      <c r="E564" s="595"/>
      <c r="F564" s="599"/>
      <c r="G564" s="595"/>
      <c r="H564" s="595"/>
      <c r="I564" s="670"/>
      <c r="J564" s="670"/>
      <c r="K564" s="670"/>
      <c r="L564" s="670"/>
      <c r="M564" s="680"/>
      <c r="N564" s="670"/>
      <c r="O564" s="670"/>
      <c r="P564" s="670"/>
      <c r="Q564" s="670"/>
      <c r="R564" s="682"/>
      <c r="S564" s="678"/>
      <c r="T564" s="19"/>
      <c r="U564" s="19"/>
      <c r="V564" s="19"/>
      <c r="W564" s="19"/>
      <c r="X564" s="19"/>
    </row>
    <row r="565" spans="1:24" s="254" customFormat="1" x14ac:dyDescent="0.25">
      <c r="A565" s="289" t="s">
        <v>4099</v>
      </c>
      <c r="B565" s="237" t="s">
        <v>4102</v>
      </c>
      <c r="C565" s="273" t="s">
        <v>2021</v>
      </c>
      <c r="D565" s="235" t="s">
        <v>4103</v>
      </c>
      <c r="E565" s="235" t="s">
        <v>1600</v>
      </c>
      <c r="F565" s="232">
        <v>45064</v>
      </c>
      <c r="G565" s="242" t="s">
        <v>331</v>
      </c>
      <c r="H565" s="242"/>
      <c r="I565" s="252">
        <v>3926.28</v>
      </c>
      <c r="J565" s="252">
        <v>608.58000000000004</v>
      </c>
      <c r="K565" s="252">
        <v>3753.12</v>
      </c>
      <c r="L565" s="252">
        <v>698.44</v>
      </c>
      <c r="M565" s="252"/>
      <c r="N565" s="252">
        <v>155.58000000000001</v>
      </c>
      <c r="O565" s="252"/>
      <c r="P565" s="252">
        <f t="shared" si="28"/>
        <v>9142</v>
      </c>
      <c r="Q565" s="252">
        <v>9142</v>
      </c>
      <c r="R565" s="183">
        <v>45079</v>
      </c>
      <c r="S565" s="255">
        <v>3539168</v>
      </c>
      <c r="T565" s="19"/>
      <c r="U565" s="19"/>
      <c r="V565" s="19"/>
      <c r="W565" s="19"/>
      <c r="X565" s="19"/>
    </row>
    <row r="566" spans="1:24" s="254" customFormat="1" x14ac:dyDescent="0.25">
      <c r="A566" s="289" t="s">
        <v>4322</v>
      </c>
      <c r="B566" s="237" t="s">
        <v>4323</v>
      </c>
      <c r="C566" s="273" t="s">
        <v>2021</v>
      </c>
      <c r="D566" s="235" t="s">
        <v>4324</v>
      </c>
      <c r="E566" s="235" t="s">
        <v>1603</v>
      </c>
      <c r="F566" s="232">
        <v>45163</v>
      </c>
      <c r="G566" s="242" t="s">
        <v>331</v>
      </c>
      <c r="H566" s="242"/>
      <c r="I566" s="252">
        <v>7852.57</v>
      </c>
      <c r="J566" s="252">
        <v>1217.1600000000001</v>
      </c>
      <c r="K566" s="252">
        <v>7506.24</v>
      </c>
      <c r="L566" s="252">
        <v>1396.88</v>
      </c>
      <c r="M566" s="252"/>
      <c r="N566" s="252">
        <v>311.16000000000003</v>
      </c>
      <c r="O566" s="252"/>
      <c r="P566" s="252">
        <f t="shared" si="28"/>
        <v>18284.010000000002</v>
      </c>
      <c r="Q566" s="252"/>
      <c r="R566" s="183"/>
      <c r="S566" s="255"/>
      <c r="T566" s="19"/>
      <c r="U566" s="19"/>
      <c r="V566" s="19"/>
      <c r="W566" s="19"/>
      <c r="X566" s="19"/>
    </row>
    <row r="567" spans="1:24" s="254" customFormat="1" x14ac:dyDescent="0.25">
      <c r="A567" s="289" t="s">
        <v>4325</v>
      </c>
      <c r="B567" s="237" t="s">
        <v>4326</v>
      </c>
      <c r="C567" s="273" t="s">
        <v>2021</v>
      </c>
      <c r="D567" s="235" t="s">
        <v>4327</v>
      </c>
      <c r="E567" s="235" t="s">
        <v>1622</v>
      </c>
      <c r="F567" s="232">
        <v>45139</v>
      </c>
      <c r="G567" s="242" t="s">
        <v>329</v>
      </c>
      <c r="H567" s="242"/>
      <c r="I567" s="252">
        <v>1597.35</v>
      </c>
      <c r="J567" s="252">
        <v>1709.17</v>
      </c>
      <c r="K567" s="252">
        <v>1447.48</v>
      </c>
      <c r="L567" s="252">
        <v>703.06</v>
      </c>
      <c r="M567" s="252"/>
      <c r="N567" s="252">
        <v>111.01</v>
      </c>
      <c r="O567" s="252"/>
      <c r="P567" s="252">
        <f t="shared" si="28"/>
        <v>5568.07</v>
      </c>
      <c r="Q567" s="252">
        <v>5759.74</v>
      </c>
      <c r="R567" s="183">
        <v>45518</v>
      </c>
      <c r="S567" s="255">
        <v>3825546</v>
      </c>
      <c r="T567" s="19"/>
      <c r="U567" s="19"/>
      <c r="V567" s="19"/>
      <c r="W567" s="19"/>
      <c r="X567" s="19"/>
    </row>
    <row r="568" spans="1:24" s="254" customFormat="1" x14ac:dyDescent="0.25">
      <c r="A568" s="289" t="s">
        <v>4150</v>
      </c>
      <c r="B568" s="237" t="s">
        <v>4151</v>
      </c>
      <c r="C568" s="273" t="s">
        <v>2021</v>
      </c>
      <c r="D568" s="235" t="s">
        <v>4152</v>
      </c>
      <c r="E568" s="235" t="s">
        <v>1604</v>
      </c>
      <c r="F568" s="232">
        <v>45084</v>
      </c>
      <c r="G568" s="242" t="s">
        <v>331</v>
      </c>
      <c r="H568" s="242"/>
      <c r="I568" s="252">
        <v>3926.28</v>
      </c>
      <c r="J568" s="252">
        <v>608.58000000000004</v>
      </c>
      <c r="K568" s="252">
        <v>3753.12</v>
      </c>
      <c r="L568" s="252">
        <v>698.44</v>
      </c>
      <c r="M568" s="252"/>
      <c r="N568" s="252">
        <v>155.58000000000001</v>
      </c>
      <c r="O568" s="252"/>
      <c r="P568" s="252">
        <f t="shared" si="28"/>
        <v>9142</v>
      </c>
      <c r="Q568" s="252">
        <v>9142</v>
      </c>
      <c r="R568" s="183">
        <v>45097</v>
      </c>
      <c r="S568" s="255">
        <v>3547712</v>
      </c>
      <c r="T568" s="19"/>
      <c r="U568" s="19"/>
      <c r="V568" s="19"/>
      <c r="W568" s="19"/>
      <c r="X568" s="19"/>
    </row>
    <row r="569" spans="1:24" s="254" customFormat="1" x14ac:dyDescent="0.25">
      <c r="A569" s="289" t="s">
        <v>4100</v>
      </c>
      <c r="B569" s="237" t="s">
        <v>1693</v>
      </c>
      <c r="C569" s="273" t="s">
        <v>2021</v>
      </c>
      <c r="D569" s="235" t="s">
        <v>4104</v>
      </c>
      <c r="E569" s="235" t="s">
        <v>1629</v>
      </c>
      <c r="F569" s="232">
        <v>45072</v>
      </c>
      <c r="G569" s="242" t="s">
        <v>330</v>
      </c>
      <c r="H569" s="242"/>
      <c r="I569" s="252">
        <v>3448.08</v>
      </c>
      <c r="J569" s="252">
        <v>318.58999999999997</v>
      </c>
      <c r="K569" s="252">
        <v>3358.68</v>
      </c>
      <c r="L569" s="252">
        <v>696.24</v>
      </c>
      <c r="M569" s="252"/>
      <c r="N569" s="252">
        <v>122.2</v>
      </c>
      <c r="O569" s="252"/>
      <c r="P569" s="252">
        <f t="shared" si="28"/>
        <v>7943.79</v>
      </c>
      <c r="Q569" s="252">
        <v>7943.49</v>
      </c>
      <c r="R569" s="183">
        <v>45079</v>
      </c>
      <c r="S569" s="255">
        <v>3538018</v>
      </c>
      <c r="T569" s="19"/>
      <c r="U569" s="19"/>
      <c r="V569" s="19"/>
      <c r="W569" s="19"/>
      <c r="X569" s="19"/>
    </row>
    <row r="570" spans="1:24" s="254" customFormat="1" x14ac:dyDescent="0.25">
      <c r="A570" s="289" t="s">
        <v>4217</v>
      </c>
      <c r="B570" s="237" t="s">
        <v>4218</v>
      </c>
      <c r="C570" s="273" t="s">
        <v>2021</v>
      </c>
      <c r="D570" s="235" t="s">
        <v>4219</v>
      </c>
      <c r="E570" s="235" t="s">
        <v>1604</v>
      </c>
      <c r="F570" s="232">
        <v>45105</v>
      </c>
      <c r="G570" s="242" t="s">
        <v>331</v>
      </c>
      <c r="H570" s="242"/>
      <c r="I570" s="252">
        <v>3926.28</v>
      </c>
      <c r="J570" s="252">
        <v>608.58000000000004</v>
      </c>
      <c r="K570" s="252">
        <v>3753.12</v>
      </c>
      <c r="L570" s="252">
        <v>698.44</v>
      </c>
      <c r="M570" s="252"/>
      <c r="N570" s="252">
        <v>155.58000000000001</v>
      </c>
      <c r="O570" s="252"/>
      <c r="P570" s="252">
        <f t="shared" si="28"/>
        <v>9142</v>
      </c>
      <c r="Q570" s="252">
        <v>9234.32</v>
      </c>
      <c r="R570" s="183">
        <v>45152</v>
      </c>
      <c r="S570" s="255">
        <v>3580401</v>
      </c>
      <c r="T570" s="19"/>
      <c r="U570" s="19"/>
      <c r="V570" s="19"/>
      <c r="W570" s="19"/>
      <c r="X570" s="19"/>
    </row>
    <row r="571" spans="1:24" s="254" customFormat="1" x14ac:dyDescent="0.25">
      <c r="A571" s="289" t="s">
        <v>4153</v>
      </c>
      <c r="B571" s="237" t="s">
        <v>4154</v>
      </c>
      <c r="C571" s="273" t="s">
        <v>2021</v>
      </c>
      <c r="D571" s="235" t="s">
        <v>4155</v>
      </c>
      <c r="E571" s="235" t="s">
        <v>1600</v>
      </c>
      <c r="F571" s="232">
        <v>45084</v>
      </c>
      <c r="G571" s="242" t="s">
        <v>331</v>
      </c>
      <c r="H571" s="242"/>
      <c r="I571" s="252">
        <v>3926.28</v>
      </c>
      <c r="J571" s="252">
        <v>608.58000000000004</v>
      </c>
      <c r="K571" s="252">
        <v>3753.12</v>
      </c>
      <c r="L571" s="252">
        <v>698.44</v>
      </c>
      <c r="M571" s="252"/>
      <c r="N571" s="252">
        <v>155.58000000000001</v>
      </c>
      <c r="O571" s="252"/>
      <c r="P571" s="252">
        <f t="shared" si="28"/>
        <v>9142</v>
      </c>
      <c r="Q571" s="252">
        <v>9142</v>
      </c>
      <c r="R571" s="183">
        <v>45098</v>
      </c>
      <c r="S571" s="255">
        <v>3548629</v>
      </c>
      <c r="T571" s="19"/>
      <c r="U571" s="19"/>
      <c r="V571" s="19"/>
      <c r="W571" s="19"/>
      <c r="X571" s="19"/>
    </row>
    <row r="572" spans="1:24" s="254" customFormat="1" x14ac:dyDescent="0.25">
      <c r="A572" s="289" t="s">
        <v>4220</v>
      </c>
      <c r="B572" s="237" t="s">
        <v>4221</v>
      </c>
      <c r="C572" s="273" t="s">
        <v>2021</v>
      </c>
      <c r="D572" s="235" t="s">
        <v>4222</v>
      </c>
      <c r="E572" s="235" t="s">
        <v>1600</v>
      </c>
      <c r="F572" s="232">
        <v>45131</v>
      </c>
      <c r="G572" s="242" t="s">
        <v>331</v>
      </c>
      <c r="H572" s="242"/>
      <c r="I572" s="252">
        <v>3964.74</v>
      </c>
      <c r="J572" s="252">
        <v>614.54</v>
      </c>
      <c r="K572" s="252">
        <v>3789.89</v>
      </c>
      <c r="L572" s="252">
        <v>705.28</v>
      </c>
      <c r="M572" s="252"/>
      <c r="N572" s="252">
        <v>157.1</v>
      </c>
      <c r="O572" s="252"/>
      <c r="P572" s="252">
        <f t="shared" si="28"/>
        <v>9231.5500000000011</v>
      </c>
      <c r="Q572" s="252">
        <v>9231.5499999999993</v>
      </c>
      <c r="R572" s="183">
        <v>45142</v>
      </c>
      <c r="S572" s="255">
        <v>3576205</v>
      </c>
      <c r="T572" s="19"/>
      <c r="U572" s="19"/>
      <c r="V572" s="19"/>
      <c r="W572" s="19"/>
      <c r="X572" s="19"/>
    </row>
    <row r="573" spans="1:24" s="254" customFormat="1" x14ac:dyDescent="0.25">
      <c r="A573" s="289" t="s">
        <v>4105</v>
      </c>
      <c r="B573" s="237" t="s">
        <v>3923</v>
      </c>
      <c r="C573" s="273" t="s">
        <v>2021</v>
      </c>
      <c r="D573" s="235" t="s">
        <v>4106</v>
      </c>
      <c r="E573" s="235" t="s">
        <v>1600</v>
      </c>
      <c r="F573" s="232">
        <v>45083</v>
      </c>
      <c r="G573" s="242" t="s">
        <v>331</v>
      </c>
      <c r="H573" s="242"/>
      <c r="I573" s="252">
        <v>3926.28</v>
      </c>
      <c r="J573" s="252">
        <v>608.58000000000004</v>
      </c>
      <c r="K573" s="252">
        <v>3753.12</v>
      </c>
      <c r="L573" s="252">
        <v>698.44</v>
      </c>
      <c r="M573" s="252"/>
      <c r="N573" s="252">
        <v>155.58000000000001</v>
      </c>
      <c r="O573" s="252"/>
      <c r="P573" s="252">
        <f t="shared" ref="P573:P615" si="29">SUM(I573:N573)</f>
        <v>9142</v>
      </c>
      <c r="Q573" s="252">
        <v>9142</v>
      </c>
      <c r="R573" s="183">
        <v>45079</v>
      </c>
      <c r="S573" s="255">
        <v>3539168</v>
      </c>
      <c r="T573" s="19"/>
      <c r="U573" s="19"/>
      <c r="V573" s="19"/>
      <c r="W573" s="19"/>
      <c r="X573" s="19"/>
    </row>
    <row r="574" spans="1:24" s="254" customFormat="1" x14ac:dyDescent="0.25">
      <c r="A574" s="289" t="s">
        <v>4131</v>
      </c>
      <c r="B574" s="237" t="s">
        <v>4132</v>
      </c>
      <c r="C574" s="273" t="s">
        <v>2021</v>
      </c>
      <c r="D574" s="235" t="s">
        <v>4133</v>
      </c>
      <c r="E574" s="235" t="s">
        <v>1600</v>
      </c>
      <c r="F574" s="232">
        <v>45079</v>
      </c>
      <c r="G574" s="242" t="s">
        <v>331</v>
      </c>
      <c r="H574" s="242"/>
      <c r="I574" s="252">
        <v>3926.28</v>
      </c>
      <c r="J574" s="252">
        <v>608.58000000000004</v>
      </c>
      <c r="K574" s="252">
        <v>3753.12</v>
      </c>
      <c r="L574" s="252">
        <v>698.44</v>
      </c>
      <c r="M574" s="252"/>
      <c r="N574" s="252">
        <v>155.58000000000001</v>
      </c>
      <c r="O574" s="252"/>
      <c r="P574" s="252">
        <f t="shared" si="29"/>
        <v>9142</v>
      </c>
      <c r="Q574" s="252">
        <v>9142</v>
      </c>
      <c r="R574" s="183">
        <v>45086</v>
      </c>
      <c r="S574" s="255">
        <v>3543376</v>
      </c>
      <c r="T574" s="19"/>
      <c r="U574" s="19"/>
      <c r="V574" s="19"/>
      <c r="W574" s="19"/>
      <c r="X574" s="19"/>
    </row>
    <row r="575" spans="1:24" s="420" customFormat="1" x14ac:dyDescent="0.25">
      <c r="A575" s="410" t="s">
        <v>5175</v>
      </c>
      <c r="B575" s="411" t="s">
        <v>5176</v>
      </c>
      <c r="C575" s="412" t="s">
        <v>2021</v>
      </c>
      <c r="D575" s="413" t="s">
        <v>5177</v>
      </c>
      <c r="E575" s="413" t="s">
        <v>4915</v>
      </c>
      <c r="F575" s="414">
        <v>45196</v>
      </c>
      <c r="G575" s="415" t="s">
        <v>331</v>
      </c>
      <c r="H575" s="415"/>
      <c r="I575" s="416">
        <v>15858.99</v>
      </c>
      <c r="J575" s="416">
        <v>2458.16</v>
      </c>
      <c r="K575" s="416">
        <v>15159.55</v>
      </c>
      <c r="L575" s="416">
        <v>2821.12</v>
      </c>
      <c r="M575" s="416"/>
      <c r="N575" s="416">
        <v>628.41999999999996</v>
      </c>
      <c r="O575" s="416"/>
      <c r="P575" s="416">
        <f t="shared" si="29"/>
        <v>36926.239999999998</v>
      </c>
      <c r="Q575" s="416"/>
      <c r="R575" s="417"/>
      <c r="S575" s="418"/>
      <c r="T575" s="419"/>
      <c r="U575" s="419"/>
      <c r="V575" s="419"/>
      <c r="W575" s="419"/>
      <c r="X575" s="420" t="s">
        <v>6336</v>
      </c>
    </row>
    <row r="576" spans="1:24" s="254" customFormat="1" x14ac:dyDescent="0.25">
      <c r="A576" s="289" t="s">
        <v>4309</v>
      </c>
      <c r="B576" s="237" t="s">
        <v>4310</v>
      </c>
      <c r="C576" s="273" t="s">
        <v>2021</v>
      </c>
      <c r="D576" s="235" t="s">
        <v>4311</v>
      </c>
      <c r="E576" s="235" t="s">
        <v>1629</v>
      </c>
      <c r="F576" s="232">
        <v>45140</v>
      </c>
      <c r="G576" s="242" t="s">
        <v>330</v>
      </c>
      <c r="H576" s="242"/>
      <c r="I576" s="252">
        <v>6693.73</v>
      </c>
      <c r="J576" s="252">
        <v>643.41</v>
      </c>
      <c r="K576" s="252">
        <v>6783.17</v>
      </c>
      <c r="L576" s="252">
        <v>1406.12</v>
      </c>
      <c r="M576" s="252"/>
      <c r="N576" s="252">
        <v>246.79</v>
      </c>
      <c r="O576" s="252"/>
      <c r="P576" s="252">
        <f t="shared" si="29"/>
        <v>15773.220000000001</v>
      </c>
      <c r="Q576" s="252">
        <v>15773.22</v>
      </c>
      <c r="R576" s="183">
        <v>45204</v>
      </c>
      <c r="S576" s="255">
        <v>3618834</v>
      </c>
      <c r="T576" s="19"/>
      <c r="U576" s="19"/>
      <c r="V576" s="19"/>
      <c r="W576" s="19"/>
      <c r="X576" s="19"/>
    </row>
    <row r="577" spans="1:24" s="254" customFormat="1" x14ac:dyDescent="0.25">
      <c r="A577" s="289" t="s">
        <v>4134</v>
      </c>
      <c r="B577" s="237" t="s">
        <v>4135</v>
      </c>
      <c r="C577" s="273" t="s">
        <v>2021</v>
      </c>
      <c r="D577" s="235" t="s">
        <v>4136</v>
      </c>
      <c r="E577" s="235" t="s">
        <v>1604</v>
      </c>
      <c r="F577" s="232">
        <v>45083</v>
      </c>
      <c r="G577" s="242" t="s">
        <v>3777</v>
      </c>
      <c r="H577" s="242"/>
      <c r="I577" s="252">
        <v>6361.4</v>
      </c>
      <c r="J577" s="252">
        <v>920.89</v>
      </c>
      <c r="K577" s="252">
        <v>730.31</v>
      </c>
      <c r="L577" s="252">
        <v>6857.28</v>
      </c>
      <c r="M577" s="252"/>
      <c r="N577" s="252">
        <v>130.13</v>
      </c>
      <c r="O577" s="252"/>
      <c r="P577" s="252">
        <f t="shared" si="29"/>
        <v>15000.01</v>
      </c>
      <c r="Q577" s="252">
        <v>15000.01</v>
      </c>
      <c r="R577" s="183">
        <v>45086</v>
      </c>
      <c r="S577" s="255">
        <v>3542487</v>
      </c>
      <c r="T577" s="19"/>
      <c r="U577" s="19"/>
      <c r="V577" s="19"/>
      <c r="W577" s="19"/>
      <c r="X577" s="19"/>
    </row>
    <row r="578" spans="1:24" s="254" customFormat="1" x14ac:dyDescent="0.25">
      <c r="A578" s="289" t="s">
        <v>4312</v>
      </c>
      <c r="B578" s="237" t="s">
        <v>1693</v>
      </c>
      <c r="C578" s="273" t="s">
        <v>2021</v>
      </c>
      <c r="D578" s="235" t="s">
        <v>4313</v>
      </c>
      <c r="E578" s="235" t="s">
        <v>1614</v>
      </c>
      <c r="F578" s="232">
        <v>45106</v>
      </c>
      <c r="G578" s="242" t="s">
        <v>330</v>
      </c>
      <c r="H578" s="242"/>
      <c r="I578" s="252">
        <v>3448.08</v>
      </c>
      <c r="J578" s="252">
        <v>318.58999999999997</v>
      </c>
      <c r="K578" s="252">
        <v>3358.68</v>
      </c>
      <c r="L578" s="252">
        <v>696.24</v>
      </c>
      <c r="M578" s="252"/>
      <c r="N578" s="252">
        <v>122.2</v>
      </c>
      <c r="O578" s="252"/>
      <c r="P578" s="252">
        <f t="shared" si="29"/>
        <v>7943.79</v>
      </c>
      <c r="Q578" s="252">
        <v>8024.01</v>
      </c>
      <c r="R578" s="183">
        <v>45311</v>
      </c>
      <c r="S578" s="255">
        <v>3677102</v>
      </c>
      <c r="T578" s="19"/>
      <c r="U578" s="19"/>
      <c r="V578" s="19"/>
      <c r="W578" s="19"/>
      <c r="X578" s="19"/>
    </row>
    <row r="579" spans="1:24" s="254" customFormat="1" x14ac:dyDescent="0.25">
      <c r="A579" s="289" t="s">
        <v>4223</v>
      </c>
      <c r="B579" s="237" t="s">
        <v>4224</v>
      </c>
      <c r="C579" s="273" t="s">
        <v>2021</v>
      </c>
      <c r="D579" s="235" t="s">
        <v>4225</v>
      </c>
      <c r="E579" s="235" t="s">
        <v>1600</v>
      </c>
      <c r="F579" s="232">
        <v>45118</v>
      </c>
      <c r="G579" s="242" t="s">
        <v>331</v>
      </c>
      <c r="H579" s="242"/>
      <c r="I579" s="252">
        <v>7852.57</v>
      </c>
      <c r="J579" s="252">
        <v>1217.1600000000001</v>
      </c>
      <c r="K579" s="252">
        <v>7506.24</v>
      </c>
      <c r="L579" s="252">
        <v>1396.88</v>
      </c>
      <c r="M579" s="252"/>
      <c r="N579" s="252">
        <v>311.14999999999998</v>
      </c>
      <c r="O579" s="252"/>
      <c r="P579" s="252">
        <f t="shared" si="29"/>
        <v>18284.000000000004</v>
      </c>
      <c r="Q579" s="252">
        <v>18284</v>
      </c>
      <c r="R579" s="183">
        <v>45141</v>
      </c>
      <c r="S579" s="255">
        <v>3579438</v>
      </c>
      <c r="T579" s="19"/>
      <c r="U579" s="19"/>
      <c r="V579" s="19"/>
      <c r="W579" s="19"/>
      <c r="X579" s="19"/>
    </row>
    <row r="580" spans="1:24" s="254" customFormat="1" x14ac:dyDescent="0.25">
      <c r="A580" s="289" t="s">
        <v>4314</v>
      </c>
      <c r="B580" s="237" t="s">
        <v>4315</v>
      </c>
      <c r="C580" s="273" t="s">
        <v>2021</v>
      </c>
      <c r="D580" s="235" t="s">
        <v>4316</v>
      </c>
      <c r="E580" s="235" t="s">
        <v>1600</v>
      </c>
      <c r="F580" s="232">
        <v>45091</v>
      </c>
      <c r="G580" s="242" t="s">
        <v>331</v>
      </c>
      <c r="H580" s="242"/>
      <c r="I580" s="252">
        <v>7852.57</v>
      </c>
      <c r="J580" s="252">
        <v>1217.1600000000001</v>
      </c>
      <c r="K580" s="252">
        <v>7506.24</v>
      </c>
      <c r="L580" s="252">
        <v>1396.88</v>
      </c>
      <c r="M580" s="252"/>
      <c r="N580" s="252">
        <v>311.16000000000003</v>
      </c>
      <c r="O580" s="252"/>
      <c r="P580" s="252">
        <f t="shared" si="29"/>
        <v>18284.010000000002</v>
      </c>
      <c r="Q580" s="252">
        <v>18468.650000000001</v>
      </c>
      <c r="R580" s="183">
        <v>45211</v>
      </c>
      <c r="S580" s="255">
        <v>3622796</v>
      </c>
      <c r="T580" s="19"/>
      <c r="U580" s="19"/>
      <c r="V580" s="19"/>
      <c r="W580" s="19"/>
      <c r="X580" s="19"/>
    </row>
    <row r="581" spans="1:24" s="254" customFormat="1" x14ac:dyDescent="0.25">
      <c r="A581" s="289" t="s">
        <v>5283</v>
      </c>
      <c r="B581" s="237" t="s">
        <v>5284</v>
      </c>
      <c r="C581" s="273" t="s">
        <v>2021</v>
      </c>
      <c r="D581" s="235" t="s">
        <v>5285</v>
      </c>
      <c r="E581" s="235" t="s">
        <v>5286</v>
      </c>
      <c r="F581" s="232">
        <v>45364</v>
      </c>
      <c r="G581" s="242" t="s">
        <v>328</v>
      </c>
      <c r="H581" s="242"/>
      <c r="I581" s="252">
        <v>96998.65</v>
      </c>
      <c r="J581" s="252">
        <v>40225.519999999997</v>
      </c>
      <c r="K581" s="252">
        <v>163677.04999999999</v>
      </c>
      <c r="L581" s="252">
        <v>31488.59</v>
      </c>
      <c r="M581" s="252"/>
      <c r="N581" s="252">
        <v>5149.82</v>
      </c>
      <c r="O581" s="252"/>
      <c r="P581" s="252">
        <f t="shared" si="29"/>
        <v>337539.63</v>
      </c>
      <c r="Q581" s="252"/>
      <c r="R581" s="183"/>
      <c r="S581" s="255"/>
      <c r="T581" s="19"/>
      <c r="U581" s="19"/>
      <c r="V581" s="19"/>
      <c r="W581" s="19"/>
      <c r="X581" s="19"/>
    </row>
    <row r="582" spans="1:24" s="254" customFormat="1" x14ac:dyDescent="0.25">
      <c r="A582" s="289" t="s">
        <v>4815</v>
      </c>
      <c r="B582" s="237" t="s">
        <v>4816</v>
      </c>
      <c r="C582" s="273" t="s">
        <v>2021</v>
      </c>
      <c r="D582" s="235" t="s">
        <v>4817</v>
      </c>
      <c r="E582" s="235" t="s">
        <v>3466</v>
      </c>
      <c r="F582" s="232">
        <v>45240</v>
      </c>
      <c r="G582" s="242" t="s">
        <v>330</v>
      </c>
      <c r="H582" s="242"/>
      <c r="I582" s="252">
        <v>7057.27</v>
      </c>
      <c r="J582" s="252">
        <v>652.05999999999995</v>
      </c>
      <c r="K582" s="252">
        <v>6874.29</v>
      </c>
      <c r="L582" s="252">
        <v>1425</v>
      </c>
      <c r="M582" s="252"/>
      <c r="N582" s="252">
        <v>250.1</v>
      </c>
      <c r="O582" s="252"/>
      <c r="P582" s="252">
        <f t="shared" si="29"/>
        <v>16258.72</v>
      </c>
      <c r="Q582" s="252">
        <v>16663.98</v>
      </c>
      <c r="R582" s="183">
        <v>45742</v>
      </c>
      <c r="S582" s="255">
        <v>3992492</v>
      </c>
      <c r="T582" s="19"/>
      <c r="U582" s="19"/>
      <c r="V582" s="19"/>
      <c r="W582" s="19"/>
      <c r="X582" s="19"/>
    </row>
    <row r="583" spans="1:24" s="254" customFormat="1" x14ac:dyDescent="0.25">
      <c r="A583" s="289" t="s">
        <v>4191</v>
      </c>
      <c r="B583" s="237" t="s">
        <v>1714</v>
      </c>
      <c r="C583" s="273" t="s">
        <v>2021</v>
      </c>
      <c r="D583" s="235" t="s">
        <v>4192</v>
      </c>
      <c r="E583" s="235" t="s">
        <v>1600</v>
      </c>
      <c r="F583" s="232">
        <v>45117</v>
      </c>
      <c r="G583" s="242" t="s">
        <v>331</v>
      </c>
      <c r="H583" s="242"/>
      <c r="I583" s="252">
        <v>3926.28</v>
      </c>
      <c r="J583" s="252">
        <v>608.58000000000004</v>
      </c>
      <c r="K583" s="252">
        <v>3753.12</v>
      </c>
      <c r="L583" s="252">
        <v>698.44</v>
      </c>
      <c r="M583" s="252"/>
      <c r="N583" s="252">
        <v>155.58000000000001</v>
      </c>
      <c r="O583" s="252"/>
      <c r="P583" s="252">
        <f t="shared" si="29"/>
        <v>9142</v>
      </c>
      <c r="Q583" s="252">
        <v>9142</v>
      </c>
      <c r="R583" s="183">
        <v>45127</v>
      </c>
      <c r="S583" s="255">
        <v>3563538</v>
      </c>
      <c r="T583" s="19"/>
      <c r="U583" s="19"/>
      <c r="V583" s="19"/>
      <c r="W583" s="19"/>
      <c r="X583" s="19"/>
    </row>
    <row r="584" spans="1:24" s="254" customFormat="1" x14ac:dyDescent="0.25">
      <c r="A584" s="289" t="s">
        <v>5333</v>
      </c>
      <c r="B584" s="237" t="s">
        <v>5334</v>
      </c>
      <c r="C584" s="273" t="s">
        <v>2021</v>
      </c>
      <c r="D584" s="235" t="s">
        <v>5335</v>
      </c>
      <c r="E584" s="235" t="s">
        <v>1630</v>
      </c>
      <c r="F584" s="232">
        <v>45379</v>
      </c>
      <c r="G584" s="242" t="s">
        <v>330</v>
      </c>
      <c r="H584" s="242"/>
      <c r="I584" s="252">
        <v>7088.45</v>
      </c>
      <c r="J584" s="252">
        <v>654.94000000000005</v>
      </c>
      <c r="K584" s="252">
        <v>6906.66</v>
      </c>
      <c r="L584" s="252">
        <v>1431.3</v>
      </c>
      <c r="M584" s="252"/>
      <c r="N584" s="252">
        <v>251.21</v>
      </c>
      <c r="O584" s="252"/>
      <c r="P584" s="252">
        <f t="shared" si="29"/>
        <v>16332.559999999998</v>
      </c>
      <c r="Q584" s="252">
        <v>16581.64</v>
      </c>
      <c r="R584" s="183">
        <v>45727</v>
      </c>
      <c r="S584" s="255">
        <v>3983896</v>
      </c>
      <c r="T584" s="19"/>
      <c r="U584" s="19"/>
      <c r="V584" s="19"/>
      <c r="W584" s="19"/>
      <c r="X584" s="19"/>
    </row>
    <row r="585" spans="1:24" s="320" customFormat="1" x14ac:dyDescent="0.25">
      <c r="A585" s="587" t="s">
        <v>4300</v>
      </c>
      <c r="B585" s="586" t="s">
        <v>1716</v>
      </c>
      <c r="C585" s="370" t="s">
        <v>2021</v>
      </c>
      <c r="D585" s="584" t="s">
        <v>4301</v>
      </c>
      <c r="E585" s="584" t="s">
        <v>1613</v>
      </c>
      <c r="F585" s="585">
        <v>45141</v>
      </c>
      <c r="G585" s="317" t="s">
        <v>328</v>
      </c>
      <c r="H585" s="317"/>
      <c r="I585" s="318">
        <v>4331.45</v>
      </c>
      <c r="J585" s="318">
        <v>1796.26</v>
      </c>
      <c r="K585" s="318">
        <v>7308.96</v>
      </c>
      <c r="L585" s="318">
        <v>1406.12</v>
      </c>
      <c r="M585" s="318"/>
      <c r="N585" s="318">
        <v>229.96</v>
      </c>
      <c r="O585" s="318"/>
      <c r="P585" s="318">
        <f t="shared" si="29"/>
        <v>15072.75</v>
      </c>
      <c r="Q585" s="318">
        <v>16253.83</v>
      </c>
      <c r="R585" s="373">
        <v>46064</v>
      </c>
      <c r="S585" s="374">
        <v>4223176</v>
      </c>
      <c r="T585" s="319"/>
      <c r="U585" s="319"/>
      <c r="V585" s="319"/>
      <c r="W585" s="319"/>
      <c r="X585" s="319"/>
    </row>
    <row r="586" spans="1:24" s="254" customFormat="1" x14ac:dyDescent="0.25">
      <c r="A586" s="289" t="s">
        <v>5721</v>
      </c>
      <c r="B586" s="237" t="s">
        <v>5722</v>
      </c>
      <c r="C586" s="273" t="s">
        <v>2021</v>
      </c>
      <c r="D586" s="235" t="s">
        <v>5723</v>
      </c>
      <c r="E586" s="235" t="s">
        <v>5299</v>
      </c>
      <c r="F586" s="232">
        <v>45526</v>
      </c>
      <c r="G586" s="242" t="s">
        <v>328</v>
      </c>
      <c r="H586" s="242"/>
      <c r="I586" s="252">
        <v>53955.66</v>
      </c>
      <c r="J586" s="252">
        <v>22375.51</v>
      </c>
      <c r="K586" s="252">
        <v>91045.63</v>
      </c>
      <c r="L586" s="252">
        <v>17515.580000000002</v>
      </c>
      <c r="M586" s="252"/>
      <c r="N586" s="252">
        <v>2864.6</v>
      </c>
      <c r="O586" s="252"/>
      <c r="P586" s="252">
        <f t="shared" si="29"/>
        <v>187756.98</v>
      </c>
      <c r="Q586" s="252"/>
      <c r="R586" s="183"/>
      <c r="S586" s="255"/>
      <c r="T586" s="19"/>
      <c r="U586" s="19"/>
      <c r="V586" s="19"/>
      <c r="W586" s="19"/>
      <c r="X586" s="19"/>
    </row>
    <row r="587" spans="1:24" s="254" customFormat="1" x14ac:dyDescent="0.25">
      <c r="A587" s="289" t="s">
        <v>4818</v>
      </c>
      <c r="B587" s="237" t="s">
        <v>4819</v>
      </c>
      <c r="C587" s="273" t="s">
        <v>2021</v>
      </c>
      <c r="D587" s="235" t="s">
        <v>2410</v>
      </c>
      <c r="E587" s="235" t="s">
        <v>4922</v>
      </c>
      <c r="F587" s="232">
        <v>45166</v>
      </c>
      <c r="G587" s="242" t="s">
        <v>328</v>
      </c>
      <c r="H587" s="242"/>
      <c r="I587" s="252">
        <v>4331.45</v>
      </c>
      <c r="J587" s="252">
        <v>1796.26</v>
      </c>
      <c r="K587" s="252">
        <v>7308.96</v>
      </c>
      <c r="L587" s="252">
        <v>1406.12</v>
      </c>
      <c r="M587" s="252"/>
      <c r="N587" s="252">
        <v>229.96</v>
      </c>
      <c r="O587" s="252"/>
      <c r="P587" s="252">
        <f t="shared" si="29"/>
        <v>15072.75</v>
      </c>
      <c r="Q587" s="252"/>
      <c r="R587" s="183"/>
      <c r="S587" s="255"/>
      <c r="T587" s="19"/>
      <c r="U587" s="19"/>
      <c r="V587" s="19"/>
      <c r="W587" s="19"/>
      <c r="X587" s="19"/>
    </row>
    <row r="588" spans="1:24" s="254" customFormat="1" x14ac:dyDescent="0.25">
      <c r="A588" s="289" t="s">
        <v>4302</v>
      </c>
      <c r="B588" s="237" t="s">
        <v>4303</v>
      </c>
      <c r="C588" s="273" t="s">
        <v>2021</v>
      </c>
      <c r="D588" s="235" t="s">
        <v>4304</v>
      </c>
      <c r="E588" s="235" t="s">
        <v>1613</v>
      </c>
      <c r="F588" s="232">
        <v>45145</v>
      </c>
      <c r="G588" s="242" t="s">
        <v>328</v>
      </c>
      <c r="H588" s="242"/>
      <c r="I588" s="252">
        <v>4331.45</v>
      </c>
      <c r="J588" s="252">
        <v>1796.26</v>
      </c>
      <c r="K588" s="252">
        <v>7308.96</v>
      </c>
      <c r="L588" s="252">
        <v>1406.12</v>
      </c>
      <c r="M588" s="252"/>
      <c r="N588" s="252">
        <v>230.96</v>
      </c>
      <c r="O588" s="252"/>
      <c r="P588" s="252">
        <f t="shared" ref="P588:P592" si="30">SUM(I588:N588)</f>
        <v>15073.75</v>
      </c>
      <c r="Q588" s="252">
        <v>15439.03</v>
      </c>
      <c r="R588" s="183">
        <v>45541</v>
      </c>
      <c r="S588" s="255">
        <v>3852813</v>
      </c>
      <c r="T588" s="19"/>
      <c r="U588" s="19"/>
      <c r="V588" s="19"/>
      <c r="W588" s="19"/>
      <c r="X588" s="19"/>
    </row>
    <row r="589" spans="1:24" s="320" customFormat="1" x14ac:dyDescent="0.25">
      <c r="A589" s="561" t="s">
        <v>4305</v>
      </c>
      <c r="B589" s="565" t="s">
        <v>1745</v>
      </c>
      <c r="C589" s="370" t="s">
        <v>2021</v>
      </c>
      <c r="D589" s="563" t="s">
        <v>4306</v>
      </c>
      <c r="E589" s="563" t="s">
        <v>1633</v>
      </c>
      <c r="F589" s="564">
        <v>45124</v>
      </c>
      <c r="G589" s="317" t="s">
        <v>331</v>
      </c>
      <c r="H589" s="317"/>
      <c r="I589" s="318">
        <v>7852.57</v>
      </c>
      <c r="J589" s="318">
        <v>1217.1600000000001</v>
      </c>
      <c r="K589" s="318">
        <v>7506.24</v>
      </c>
      <c r="L589" s="318">
        <v>1396.88</v>
      </c>
      <c r="M589" s="318"/>
      <c r="N589" s="318">
        <v>311.16000000000003</v>
      </c>
      <c r="O589" s="318"/>
      <c r="P589" s="318">
        <f t="shared" si="30"/>
        <v>18284.010000000002</v>
      </c>
      <c r="Q589" s="318">
        <v>19827.18</v>
      </c>
      <c r="R589" s="373">
        <v>45978</v>
      </c>
      <c r="S589" s="374">
        <v>4163376</v>
      </c>
      <c r="T589" s="319"/>
      <c r="U589" s="319"/>
      <c r="V589" s="319"/>
      <c r="W589" s="319"/>
      <c r="X589" s="319"/>
    </row>
    <row r="590" spans="1:24" s="320" customFormat="1" x14ac:dyDescent="0.25">
      <c r="A590" s="580" t="s">
        <v>5336</v>
      </c>
      <c r="B590" s="582" t="s">
        <v>5337</v>
      </c>
      <c r="C590" s="370" t="s">
        <v>2021</v>
      </c>
      <c r="D590" s="579" t="s">
        <v>5338</v>
      </c>
      <c r="E590" s="579" t="s">
        <v>5339</v>
      </c>
      <c r="F590" s="581">
        <v>45376</v>
      </c>
      <c r="G590" s="317" t="s">
        <v>330</v>
      </c>
      <c r="H590" s="317"/>
      <c r="I590" s="318">
        <v>7088.45</v>
      </c>
      <c r="J590" s="318">
        <v>654.94000000000005</v>
      </c>
      <c r="K590" s="318">
        <v>6904.66</v>
      </c>
      <c r="L590" s="318">
        <v>1431.3</v>
      </c>
      <c r="M590" s="318"/>
      <c r="N590" s="318">
        <v>251.21</v>
      </c>
      <c r="O590" s="318"/>
      <c r="P590" s="318">
        <f t="shared" si="30"/>
        <v>16330.559999999998</v>
      </c>
      <c r="Q590" s="318">
        <v>17300.330000000002</v>
      </c>
      <c r="R590" s="373">
        <v>46058</v>
      </c>
      <c r="S590" s="374">
        <v>4219710</v>
      </c>
      <c r="T590" s="319"/>
      <c r="U590" s="319"/>
      <c r="V590" s="319"/>
      <c r="W590" s="319"/>
      <c r="X590" s="319"/>
    </row>
    <row r="591" spans="1:24" s="254" customFormat="1" x14ac:dyDescent="0.25">
      <c r="A591" s="289" t="s">
        <v>4307</v>
      </c>
      <c r="B591" s="237" t="s">
        <v>4068</v>
      </c>
      <c r="C591" s="273" t="s">
        <v>2021</v>
      </c>
      <c r="D591" s="235" t="s">
        <v>4308</v>
      </c>
      <c r="E591" s="235" t="s">
        <v>1604</v>
      </c>
      <c r="F591" s="232">
        <v>45091</v>
      </c>
      <c r="G591" s="242" t="s">
        <v>331</v>
      </c>
      <c r="H591" s="242"/>
      <c r="I591" s="252">
        <v>3926.28</v>
      </c>
      <c r="J591" s="252">
        <v>608.58000000000004</v>
      </c>
      <c r="K591" s="252">
        <v>3753.12</v>
      </c>
      <c r="L591" s="252">
        <v>698.44</v>
      </c>
      <c r="M591" s="252"/>
      <c r="N591" s="252">
        <v>67.55</v>
      </c>
      <c r="O591" s="252"/>
      <c r="P591" s="252">
        <f t="shared" si="30"/>
        <v>9053.9699999999993</v>
      </c>
      <c r="Q591" s="252">
        <v>9142</v>
      </c>
      <c r="R591" s="183">
        <v>45212</v>
      </c>
      <c r="S591" s="255">
        <v>3625321</v>
      </c>
      <c r="T591" s="19"/>
      <c r="U591" s="19"/>
      <c r="V591" s="19"/>
      <c r="W591" s="19"/>
      <c r="X591" s="19"/>
    </row>
    <row r="592" spans="1:24" s="254" customFormat="1" x14ac:dyDescent="0.25">
      <c r="A592" s="289" t="s">
        <v>4307</v>
      </c>
      <c r="B592" s="237" t="s">
        <v>4068</v>
      </c>
      <c r="C592" s="273" t="s">
        <v>2021</v>
      </c>
      <c r="D592" s="235" t="s">
        <v>4308</v>
      </c>
      <c r="E592" s="235" t="s">
        <v>1604</v>
      </c>
      <c r="F592" s="232">
        <v>45091</v>
      </c>
      <c r="G592" s="242" t="s">
        <v>331</v>
      </c>
      <c r="H592" s="242"/>
      <c r="I592" s="252">
        <v>3964.74</v>
      </c>
      <c r="J592" s="252">
        <v>614.54</v>
      </c>
      <c r="K592" s="252">
        <v>3789.89</v>
      </c>
      <c r="L592" s="252">
        <v>705.28</v>
      </c>
      <c r="M592" s="252"/>
      <c r="N592" s="252">
        <v>155.58000000000001</v>
      </c>
      <c r="O592" s="252"/>
      <c r="P592" s="252">
        <f t="shared" si="30"/>
        <v>9230.0300000000007</v>
      </c>
      <c r="Q592" s="252">
        <v>9231.5499999999993</v>
      </c>
      <c r="R592" s="183">
        <v>45212</v>
      </c>
      <c r="S592" s="255">
        <v>3625321</v>
      </c>
      <c r="T592" s="19"/>
      <c r="U592" s="19"/>
      <c r="V592" s="19"/>
      <c r="W592" s="19"/>
      <c r="X592" s="19"/>
    </row>
    <row r="593" spans="1:24" s="254" customFormat="1" x14ac:dyDescent="0.25">
      <c r="A593" s="289" t="s">
        <v>4193</v>
      </c>
      <c r="B593" s="237" t="s">
        <v>4195</v>
      </c>
      <c r="C593" s="273" t="s">
        <v>2021</v>
      </c>
      <c r="D593" s="235" t="s">
        <v>4196</v>
      </c>
      <c r="E593" s="235" t="s">
        <v>1604</v>
      </c>
      <c r="F593" s="232">
        <v>45132</v>
      </c>
      <c r="G593" s="242" t="s">
        <v>331</v>
      </c>
      <c r="H593" s="242"/>
      <c r="I593" s="252">
        <v>3926.28</v>
      </c>
      <c r="J593" s="252">
        <v>608.58000000000004</v>
      </c>
      <c r="K593" s="252">
        <v>3753.12</v>
      </c>
      <c r="L593" s="252">
        <v>698.44</v>
      </c>
      <c r="M593" s="252"/>
      <c r="N593" s="252">
        <v>155.58000000000001</v>
      </c>
      <c r="O593" s="252"/>
      <c r="P593" s="252">
        <f t="shared" si="29"/>
        <v>9142</v>
      </c>
      <c r="Q593" s="252">
        <v>9142</v>
      </c>
      <c r="R593" s="183">
        <v>45133</v>
      </c>
      <c r="S593" s="255">
        <v>3570453</v>
      </c>
      <c r="T593" s="19"/>
      <c r="U593" s="19"/>
      <c r="V593" s="19"/>
      <c r="W593" s="19"/>
      <c r="X593" s="19"/>
    </row>
    <row r="594" spans="1:24" s="254" customFormat="1" x14ac:dyDescent="0.25">
      <c r="A594" s="289" t="s">
        <v>4608</v>
      </c>
      <c r="B594" s="237" t="s">
        <v>1714</v>
      </c>
      <c r="C594" s="273" t="s">
        <v>2021</v>
      </c>
      <c r="D594" s="235" t="s">
        <v>4609</v>
      </c>
      <c r="E594" s="235" t="s">
        <v>1600</v>
      </c>
      <c r="F594" s="232">
        <v>45184</v>
      </c>
      <c r="G594" s="242" t="s">
        <v>331</v>
      </c>
      <c r="H594" s="242"/>
      <c r="I594" s="252">
        <v>3964.75</v>
      </c>
      <c r="J594" s="252">
        <v>614.54</v>
      </c>
      <c r="K594" s="252">
        <v>3789.89</v>
      </c>
      <c r="L594" s="252">
        <v>705.28</v>
      </c>
      <c r="M594" s="252"/>
      <c r="N594" s="252">
        <v>157.11000000000001</v>
      </c>
      <c r="O594" s="252"/>
      <c r="P594" s="252">
        <f t="shared" si="29"/>
        <v>9231.5700000000015</v>
      </c>
      <c r="Q594" s="252">
        <v>9231.57</v>
      </c>
      <c r="R594" s="183">
        <v>45194</v>
      </c>
      <c r="S594" s="255">
        <v>3613959</v>
      </c>
      <c r="T594" s="19"/>
      <c r="U594" s="19"/>
      <c r="V594" s="19"/>
      <c r="W594" s="19"/>
      <c r="X594" s="19"/>
    </row>
    <row r="595" spans="1:24" s="254" customFormat="1" x14ac:dyDescent="0.25">
      <c r="A595" s="289" t="s">
        <v>4226</v>
      </c>
      <c r="B595" s="237" t="s">
        <v>3954</v>
      </c>
      <c r="C595" s="273" t="s">
        <v>2021</v>
      </c>
      <c r="D595" s="235" t="s">
        <v>4227</v>
      </c>
      <c r="E595" s="235" t="s">
        <v>1604</v>
      </c>
      <c r="F595" s="232">
        <v>45145</v>
      </c>
      <c r="G595" s="242" t="s">
        <v>331</v>
      </c>
      <c r="H595" s="242"/>
      <c r="I595" s="252">
        <v>3964.75</v>
      </c>
      <c r="J595" s="252">
        <v>614.54</v>
      </c>
      <c r="K595" s="252">
        <v>3789.89</v>
      </c>
      <c r="L595" s="252">
        <v>705.28</v>
      </c>
      <c r="M595" s="252"/>
      <c r="N595" s="252">
        <v>157.11000000000001</v>
      </c>
      <c r="O595" s="252"/>
      <c r="P595" s="252">
        <f t="shared" si="29"/>
        <v>9231.5700000000015</v>
      </c>
      <c r="Q595" s="252">
        <v>9231.57</v>
      </c>
      <c r="R595" s="183">
        <v>45149</v>
      </c>
      <c r="S595" s="255">
        <v>3579494</v>
      </c>
      <c r="T595" s="19"/>
      <c r="U595" s="19"/>
      <c r="V595" s="19"/>
      <c r="W595" s="19"/>
      <c r="X595" s="19"/>
    </row>
    <row r="596" spans="1:24" s="254" customFormat="1" x14ac:dyDescent="0.25">
      <c r="A596" s="289" t="s">
        <v>4156</v>
      </c>
      <c r="B596" s="237" t="s">
        <v>4068</v>
      </c>
      <c r="C596" s="273" t="s">
        <v>2021</v>
      </c>
      <c r="D596" s="235" t="s">
        <v>3337</v>
      </c>
      <c r="E596" s="242" t="s">
        <v>1612</v>
      </c>
      <c r="F596" s="232">
        <v>45098</v>
      </c>
      <c r="G596" s="242" t="s">
        <v>325</v>
      </c>
      <c r="H596" s="242"/>
      <c r="I596" s="252">
        <v>3712.1</v>
      </c>
      <c r="J596" s="252">
        <v>318.58999999999997</v>
      </c>
      <c r="K596" s="252">
        <v>3358.68</v>
      </c>
      <c r="L596" s="252">
        <v>961.04</v>
      </c>
      <c r="M596" s="252"/>
      <c r="N596" s="252">
        <v>129.57</v>
      </c>
      <c r="O596" s="252"/>
      <c r="P596" s="252">
        <f t="shared" si="29"/>
        <v>8479.98</v>
      </c>
      <c r="Q596" s="252">
        <v>8479.98</v>
      </c>
      <c r="R596" s="183">
        <v>45110</v>
      </c>
      <c r="S596" s="255">
        <v>3555095</v>
      </c>
      <c r="T596" s="19"/>
      <c r="U596" s="19"/>
      <c r="V596" s="19"/>
      <c r="W596" s="19"/>
      <c r="X596" s="19"/>
    </row>
    <row r="597" spans="1:24" s="254" customFormat="1" x14ac:dyDescent="0.25">
      <c r="A597" s="289" t="s">
        <v>4194</v>
      </c>
      <c r="B597" s="237" t="s">
        <v>4068</v>
      </c>
      <c r="C597" s="273" t="s">
        <v>2021</v>
      </c>
      <c r="D597" s="235" t="s">
        <v>4197</v>
      </c>
      <c r="E597" s="242" t="s">
        <v>1604</v>
      </c>
      <c r="F597" s="232">
        <v>45121</v>
      </c>
      <c r="G597" s="242" t="s">
        <v>331</v>
      </c>
      <c r="H597" s="242"/>
      <c r="I597" s="252">
        <v>3926.28</v>
      </c>
      <c r="J597" s="252">
        <v>608.58000000000004</v>
      </c>
      <c r="K597" s="252">
        <v>3753.12</v>
      </c>
      <c r="L597" s="252">
        <v>698.44</v>
      </c>
      <c r="M597" s="252"/>
      <c r="N597" s="252">
        <v>155.58000000000001</v>
      </c>
      <c r="O597" s="252"/>
      <c r="P597" s="252">
        <f t="shared" si="29"/>
        <v>9142</v>
      </c>
      <c r="Q597" s="252">
        <v>9142</v>
      </c>
      <c r="R597" s="183">
        <v>45132</v>
      </c>
      <c r="S597" s="255">
        <v>3566666</v>
      </c>
      <c r="T597" s="19"/>
      <c r="U597" s="19"/>
      <c r="V597" s="19"/>
      <c r="W597" s="19"/>
      <c r="X597" s="19"/>
    </row>
    <row r="598" spans="1:24" s="254" customFormat="1" x14ac:dyDescent="0.25">
      <c r="A598" s="289" t="s">
        <v>4228</v>
      </c>
      <c r="B598" s="237" t="s">
        <v>3954</v>
      </c>
      <c r="C598" s="273" t="s">
        <v>2021</v>
      </c>
      <c r="D598" s="235" t="s">
        <v>4229</v>
      </c>
      <c r="E598" s="242" t="s">
        <v>1600</v>
      </c>
      <c r="F598" s="232">
        <v>45131</v>
      </c>
      <c r="G598" s="242" t="s">
        <v>331</v>
      </c>
      <c r="H598" s="242"/>
      <c r="I598" s="252">
        <v>3964.74</v>
      </c>
      <c r="J598" s="252">
        <v>614.54</v>
      </c>
      <c r="K598" s="252">
        <v>3789.89</v>
      </c>
      <c r="L598" s="252">
        <v>705.28</v>
      </c>
      <c r="M598" s="252"/>
      <c r="N598" s="252">
        <v>157.1</v>
      </c>
      <c r="O598" s="252"/>
      <c r="P598" s="252">
        <f t="shared" si="29"/>
        <v>9231.5500000000011</v>
      </c>
      <c r="Q598" s="252">
        <v>9231.5499999999993</v>
      </c>
      <c r="R598" s="183">
        <v>45142</v>
      </c>
      <c r="S598" s="255">
        <v>3576205</v>
      </c>
      <c r="T598" s="19"/>
      <c r="U598" s="19"/>
      <c r="V598" s="19"/>
      <c r="W598" s="19"/>
      <c r="X598" s="19"/>
    </row>
    <row r="599" spans="1:24" s="254" customFormat="1" x14ac:dyDescent="0.25">
      <c r="A599" s="289" t="s">
        <v>4679</v>
      </c>
      <c r="B599" s="237" t="s">
        <v>4680</v>
      </c>
      <c r="C599" s="273" t="s">
        <v>2021</v>
      </c>
      <c r="D599" s="235" t="s">
        <v>4681</v>
      </c>
      <c r="E599" s="242" t="s">
        <v>1600</v>
      </c>
      <c r="F599" s="232">
        <v>45174</v>
      </c>
      <c r="G599" s="242" t="s">
        <v>331</v>
      </c>
      <c r="H599" s="242"/>
      <c r="I599" s="252">
        <v>3964.75</v>
      </c>
      <c r="J599" s="252">
        <v>614.54</v>
      </c>
      <c r="K599" s="252">
        <v>3789.89</v>
      </c>
      <c r="L599" s="252">
        <v>705.28</v>
      </c>
      <c r="M599" s="252"/>
      <c r="N599" s="252">
        <v>157.11000000000001</v>
      </c>
      <c r="O599" s="252"/>
      <c r="P599" s="252">
        <f t="shared" si="29"/>
        <v>9231.5700000000015</v>
      </c>
      <c r="Q599" s="252">
        <v>9360.73</v>
      </c>
      <c r="R599" s="183">
        <v>45412</v>
      </c>
      <c r="S599" s="255">
        <v>3754348</v>
      </c>
      <c r="T599" s="19"/>
      <c r="U599" s="19"/>
      <c r="V599" s="19"/>
      <c r="W599" s="19"/>
      <c r="X599" s="19"/>
    </row>
    <row r="600" spans="1:24" s="320" customFormat="1" x14ac:dyDescent="0.25">
      <c r="A600" s="381" t="s">
        <v>5178</v>
      </c>
      <c r="B600" s="369" t="s">
        <v>5179</v>
      </c>
      <c r="C600" s="370" t="s">
        <v>2021</v>
      </c>
      <c r="D600" s="382" t="s">
        <v>5180</v>
      </c>
      <c r="E600" s="317" t="s">
        <v>1610</v>
      </c>
      <c r="F600" s="383">
        <v>45303</v>
      </c>
      <c r="G600" s="317" t="s">
        <v>331</v>
      </c>
      <c r="H600" s="317"/>
      <c r="I600" s="318">
        <v>273224.37</v>
      </c>
      <c r="J600" s="318">
        <v>42350.05</v>
      </c>
      <c r="K600" s="318">
        <v>261174.1</v>
      </c>
      <c r="L600" s="318">
        <v>48603.28</v>
      </c>
      <c r="M600" s="318"/>
      <c r="N600" s="318">
        <v>10826.73</v>
      </c>
      <c r="O600" s="318"/>
      <c r="P600" s="318">
        <f t="shared" si="29"/>
        <v>636178.53</v>
      </c>
      <c r="Q600" s="318">
        <v>650962.64</v>
      </c>
      <c r="R600" s="373">
        <v>45880</v>
      </c>
      <c r="S600" s="374">
        <v>4084808</v>
      </c>
      <c r="T600" s="319"/>
      <c r="U600" s="319"/>
      <c r="V600" s="319"/>
      <c r="W600" s="319"/>
      <c r="X600" s="319"/>
    </row>
    <row r="601" spans="1:24" s="254" customFormat="1" x14ac:dyDescent="0.25">
      <c r="A601" s="289" t="s">
        <v>4297</v>
      </c>
      <c r="B601" s="237" t="s">
        <v>4298</v>
      </c>
      <c r="C601" s="273" t="s">
        <v>2021</v>
      </c>
      <c r="D601" s="235" t="s">
        <v>4299</v>
      </c>
      <c r="E601" s="242" t="s">
        <v>1629</v>
      </c>
      <c r="F601" s="232">
        <v>45117</v>
      </c>
      <c r="G601" s="242" t="s">
        <v>330</v>
      </c>
      <c r="H601" s="242"/>
      <c r="I601" s="252">
        <v>3448.08</v>
      </c>
      <c r="J601" s="252">
        <v>318.58999999999997</v>
      </c>
      <c r="K601" s="252">
        <v>3358.68</v>
      </c>
      <c r="L601" s="252">
        <v>696.24</v>
      </c>
      <c r="M601" s="252"/>
      <c r="N601" s="252">
        <v>122.2</v>
      </c>
      <c r="O601" s="252"/>
      <c r="P601" s="252">
        <f t="shared" si="29"/>
        <v>7943.79</v>
      </c>
      <c r="Q601" s="252">
        <v>7943.79</v>
      </c>
      <c r="R601" s="183">
        <v>45182</v>
      </c>
      <c r="S601" s="255">
        <v>3606856</v>
      </c>
      <c r="T601" s="19"/>
      <c r="U601" s="19"/>
      <c r="V601" s="19"/>
      <c r="W601" s="19"/>
      <c r="X601" s="19"/>
    </row>
    <row r="602" spans="1:24" s="254" customFormat="1" x14ac:dyDescent="0.25">
      <c r="A602" s="289" t="s">
        <v>4674</v>
      </c>
      <c r="B602" s="237" t="s">
        <v>2353</v>
      </c>
      <c r="C602" s="273" t="s">
        <v>2021</v>
      </c>
      <c r="D602" s="235" t="s">
        <v>4676</v>
      </c>
      <c r="E602" s="242" t="s">
        <v>1604</v>
      </c>
      <c r="F602" s="232">
        <v>45103</v>
      </c>
      <c r="G602" s="242" t="s">
        <v>331</v>
      </c>
      <c r="H602" s="242"/>
      <c r="I602" s="252">
        <v>7929.5</v>
      </c>
      <c r="J602" s="252">
        <v>1229.08</v>
      </c>
      <c r="K602" s="252">
        <v>7579.77</v>
      </c>
      <c r="L602" s="252">
        <v>1410.56</v>
      </c>
      <c r="M602" s="252"/>
      <c r="N602" s="252">
        <v>314.20999999999998</v>
      </c>
      <c r="O602" s="252"/>
      <c r="P602" s="252">
        <f t="shared" si="29"/>
        <v>18463.12</v>
      </c>
      <c r="Q602" s="252">
        <v>18972.93</v>
      </c>
      <c r="R602" s="183">
        <v>45433</v>
      </c>
      <c r="S602" s="255">
        <v>3769490</v>
      </c>
      <c r="T602" s="19"/>
      <c r="U602" s="19"/>
      <c r="V602" s="19"/>
      <c r="W602" s="19"/>
      <c r="X602" s="19"/>
    </row>
    <row r="603" spans="1:24" s="254" customFormat="1" x14ac:dyDescent="0.25">
      <c r="A603" s="289" t="s">
        <v>4675</v>
      </c>
      <c r="B603" s="237" t="s">
        <v>4677</v>
      </c>
      <c r="C603" s="273" t="s">
        <v>2021</v>
      </c>
      <c r="D603" s="235" t="s">
        <v>4678</v>
      </c>
      <c r="E603" s="242" t="s">
        <v>1603</v>
      </c>
      <c r="F603" s="232">
        <v>45173</v>
      </c>
      <c r="G603" s="242" t="s">
        <v>327</v>
      </c>
      <c r="H603" s="242"/>
      <c r="I603" s="252">
        <v>3924.39</v>
      </c>
      <c r="J603" s="252">
        <v>607.73</v>
      </c>
      <c r="K603" s="252">
        <v>3751.94</v>
      </c>
      <c r="L603" s="252">
        <v>1685.88</v>
      </c>
      <c r="M603" s="252"/>
      <c r="N603" s="252">
        <v>164.41</v>
      </c>
      <c r="O603" s="252"/>
      <c r="P603" s="252">
        <f t="shared" si="29"/>
        <v>10134.349999999999</v>
      </c>
      <c r="Q603" s="252">
        <v>10134.35</v>
      </c>
      <c r="R603" s="183">
        <v>45224</v>
      </c>
      <c r="S603" s="255">
        <v>3628554</v>
      </c>
      <c r="T603" s="19"/>
      <c r="U603" s="19"/>
      <c r="V603" s="19"/>
      <c r="W603" s="19"/>
      <c r="X603" s="19"/>
    </row>
    <row r="604" spans="1:24" s="254" customFormat="1" x14ac:dyDescent="0.25">
      <c r="A604" s="289" t="s">
        <v>4820</v>
      </c>
      <c r="B604" s="237" t="s">
        <v>4821</v>
      </c>
      <c r="C604" s="273" t="s">
        <v>2021</v>
      </c>
      <c r="D604" s="235" t="s">
        <v>4822</v>
      </c>
      <c r="E604" s="242" t="s">
        <v>4823</v>
      </c>
      <c r="F604" s="232">
        <v>45203</v>
      </c>
      <c r="G604" s="242" t="s">
        <v>331</v>
      </c>
      <c r="H604" s="242"/>
      <c r="I604" s="252">
        <v>3964.75</v>
      </c>
      <c r="J604" s="252">
        <v>614.54</v>
      </c>
      <c r="K604" s="252">
        <v>3789.89</v>
      </c>
      <c r="L604" s="252">
        <v>705.28</v>
      </c>
      <c r="M604" s="252"/>
      <c r="N604" s="252">
        <v>157.11000000000001</v>
      </c>
      <c r="O604" s="252"/>
      <c r="P604" s="252">
        <f t="shared" si="29"/>
        <v>9231.5700000000015</v>
      </c>
      <c r="Q604" s="252"/>
      <c r="R604" s="183"/>
      <c r="S604" s="255"/>
      <c r="T604" s="19"/>
      <c r="U604" s="19"/>
      <c r="V604" s="19"/>
      <c r="W604" s="19"/>
      <c r="X604" s="19"/>
    </row>
    <row r="605" spans="1:24" s="254" customFormat="1" x14ac:dyDescent="0.25">
      <c r="A605" s="309" t="s">
        <v>4824</v>
      </c>
      <c r="B605" s="311" t="s">
        <v>1714</v>
      </c>
      <c r="C605" s="273" t="s">
        <v>2021</v>
      </c>
      <c r="D605" s="308" t="s">
        <v>4825</v>
      </c>
      <c r="E605" s="313" t="s">
        <v>4823</v>
      </c>
      <c r="F605" s="310">
        <v>45237</v>
      </c>
      <c r="G605" s="313" t="s">
        <v>331</v>
      </c>
      <c r="H605" s="313"/>
      <c r="I605" s="252">
        <v>4018.01</v>
      </c>
      <c r="J605" s="252">
        <v>622.79</v>
      </c>
      <c r="K605" s="252">
        <v>3840.8</v>
      </c>
      <c r="L605" s="252">
        <v>714.75</v>
      </c>
      <c r="M605" s="252"/>
      <c r="N605" s="252">
        <v>159.22</v>
      </c>
      <c r="O605" s="252"/>
      <c r="P605" s="252">
        <f t="shared" si="29"/>
        <v>9355.57</v>
      </c>
      <c r="Q605" s="252">
        <v>9664.2199999999993</v>
      </c>
      <c r="R605" s="183">
        <v>45792</v>
      </c>
      <c r="S605" s="255">
        <v>4022898</v>
      </c>
      <c r="T605" s="19"/>
      <c r="U605" s="19"/>
      <c r="V605" s="19"/>
      <c r="W605" s="19"/>
      <c r="X605" s="19"/>
    </row>
    <row r="606" spans="1:24" s="254" customFormat="1" x14ac:dyDescent="0.25">
      <c r="A606" s="289" t="s">
        <v>4826</v>
      </c>
      <c r="B606" s="237" t="s">
        <v>4827</v>
      </c>
      <c r="C606" s="273" t="s">
        <v>2021</v>
      </c>
      <c r="D606" s="235" t="s">
        <v>4828</v>
      </c>
      <c r="E606" s="242" t="s">
        <v>2452</v>
      </c>
      <c r="F606" s="232">
        <v>45243</v>
      </c>
      <c r="G606" s="242" t="s">
        <v>331</v>
      </c>
      <c r="H606" s="242"/>
      <c r="I606" s="252">
        <v>8036.01</v>
      </c>
      <c r="J606" s="252">
        <v>1245.5899999999999</v>
      </c>
      <c r="K606" s="252">
        <v>7681.59</v>
      </c>
      <c r="L606" s="252">
        <v>1429.51</v>
      </c>
      <c r="M606" s="252"/>
      <c r="N606" s="252">
        <v>318.43</v>
      </c>
      <c r="O606" s="252"/>
      <c r="P606" s="252">
        <f t="shared" si="29"/>
        <v>18711.13</v>
      </c>
      <c r="Q606" s="252"/>
      <c r="R606" s="183"/>
      <c r="S606" s="255"/>
      <c r="T606" s="19"/>
      <c r="U606" s="19"/>
      <c r="V606" s="19"/>
      <c r="W606" s="19"/>
      <c r="X606" s="19"/>
    </row>
    <row r="607" spans="1:24" s="254" customFormat="1" x14ac:dyDescent="0.25">
      <c r="A607" s="289" t="s">
        <v>4230</v>
      </c>
      <c r="B607" s="237" t="s">
        <v>4232</v>
      </c>
      <c r="C607" s="273" t="s">
        <v>2021</v>
      </c>
      <c r="D607" s="235" t="s">
        <v>4233</v>
      </c>
      <c r="E607" s="242" t="s">
        <v>1604</v>
      </c>
      <c r="F607" s="232">
        <v>45121</v>
      </c>
      <c r="G607" s="242" t="s">
        <v>331</v>
      </c>
      <c r="H607" s="242"/>
      <c r="I607" s="252">
        <v>3926.28</v>
      </c>
      <c r="J607" s="252">
        <v>608.58000000000004</v>
      </c>
      <c r="K607" s="252">
        <v>3753.12</v>
      </c>
      <c r="L607" s="252">
        <v>698.44</v>
      </c>
      <c r="M607" s="252"/>
      <c r="N607" s="252">
        <v>155.58000000000001</v>
      </c>
      <c r="O607" s="252"/>
      <c r="P607" s="252">
        <f t="shared" si="29"/>
        <v>9142</v>
      </c>
      <c r="Q607" s="252">
        <v>9142</v>
      </c>
      <c r="R607" s="183">
        <v>45141</v>
      </c>
      <c r="S607" s="255">
        <v>3576985</v>
      </c>
      <c r="T607" s="19"/>
      <c r="U607" s="19"/>
      <c r="V607" s="19"/>
      <c r="W607" s="19"/>
      <c r="X607" s="19"/>
    </row>
    <row r="608" spans="1:24" s="254" customFormat="1" x14ac:dyDescent="0.25">
      <c r="A608" s="289" t="s">
        <v>4245</v>
      </c>
      <c r="B608" s="237" t="s">
        <v>4246</v>
      </c>
      <c r="C608" s="273" t="s">
        <v>2021</v>
      </c>
      <c r="D608" s="235" t="s">
        <v>4247</v>
      </c>
      <c r="E608" s="242" t="s">
        <v>1604</v>
      </c>
      <c r="F608" s="232">
        <v>45148</v>
      </c>
      <c r="G608" s="242" t="s">
        <v>331</v>
      </c>
      <c r="H608" s="242"/>
      <c r="I608" s="252">
        <v>3964.75</v>
      </c>
      <c r="J608" s="252">
        <v>614.54</v>
      </c>
      <c r="K608" s="252">
        <v>3789.89</v>
      </c>
      <c r="L608" s="252">
        <v>705.28</v>
      </c>
      <c r="M608" s="252"/>
      <c r="N608" s="252">
        <v>157.11000000000001</v>
      </c>
      <c r="O608" s="252"/>
      <c r="P608" s="252">
        <v>9231.57</v>
      </c>
      <c r="Q608" s="252">
        <v>9231.57</v>
      </c>
      <c r="R608" s="183">
        <v>45162</v>
      </c>
      <c r="S608" s="255">
        <v>3587327</v>
      </c>
      <c r="T608" s="19"/>
      <c r="U608" s="19"/>
      <c r="V608" s="19"/>
      <c r="W608" s="19"/>
      <c r="X608" s="19"/>
    </row>
    <row r="609" spans="1:27" s="254" customFormat="1" x14ac:dyDescent="0.25">
      <c r="A609" s="289" t="s">
        <v>4231</v>
      </c>
      <c r="B609" s="237" t="s">
        <v>1696</v>
      </c>
      <c r="C609" s="273" t="s">
        <v>2021</v>
      </c>
      <c r="D609" s="235" t="s">
        <v>4234</v>
      </c>
      <c r="E609" s="242" t="s">
        <v>1600</v>
      </c>
      <c r="F609" s="232">
        <v>45147</v>
      </c>
      <c r="G609" s="242" t="s">
        <v>331</v>
      </c>
      <c r="H609" s="242"/>
      <c r="I609" s="252">
        <v>3964.75</v>
      </c>
      <c r="J609" s="252">
        <v>614.54</v>
      </c>
      <c r="K609" s="252">
        <v>3789.89</v>
      </c>
      <c r="L609" s="252">
        <v>705.28</v>
      </c>
      <c r="M609" s="252"/>
      <c r="N609" s="252">
        <v>157.11000000000001</v>
      </c>
      <c r="O609" s="252"/>
      <c r="P609" s="252">
        <f t="shared" si="29"/>
        <v>9231.5700000000015</v>
      </c>
      <c r="Q609" s="252">
        <v>9231.57</v>
      </c>
      <c r="R609" s="183">
        <v>45152</v>
      </c>
      <c r="S609" s="255">
        <v>3580398</v>
      </c>
      <c r="T609" s="19"/>
      <c r="U609" s="19"/>
      <c r="V609" s="19"/>
      <c r="W609" s="19"/>
      <c r="X609" s="19"/>
    </row>
    <row r="610" spans="1:27" s="254" customFormat="1" x14ac:dyDescent="0.25">
      <c r="A610" s="289" t="s">
        <v>5228</v>
      </c>
      <c r="B610" s="237" t="s">
        <v>5229</v>
      </c>
      <c r="C610" s="273" t="s">
        <v>2021</v>
      </c>
      <c r="D610" s="235" t="s">
        <v>5230</v>
      </c>
      <c r="E610" s="242" t="s">
        <v>5231</v>
      </c>
      <c r="F610" s="232">
        <v>45336</v>
      </c>
      <c r="G610" s="242" t="s">
        <v>330</v>
      </c>
      <c r="H610" s="242"/>
      <c r="I610" s="252">
        <v>7088.45</v>
      </c>
      <c r="J610" s="252">
        <v>654.94000000000005</v>
      </c>
      <c r="K610" s="252">
        <v>6904.66</v>
      </c>
      <c r="L610" s="252">
        <v>1431.3</v>
      </c>
      <c r="N610" s="252">
        <v>251.21</v>
      </c>
      <c r="O610" s="252"/>
      <c r="P610" s="252">
        <f t="shared" si="29"/>
        <v>16330.559999999998</v>
      </c>
      <c r="Q610" s="252">
        <v>16330.56</v>
      </c>
      <c r="R610" s="183">
        <v>45498</v>
      </c>
      <c r="S610" s="255">
        <v>3812250</v>
      </c>
      <c r="T610" s="19"/>
      <c r="U610" s="19"/>
      <c r="V610" s="19"/>
      <c r="W610" s="19"/>
      <c r="X610" s="19"/>
    </row>
    <row r="611" spans="1:27" s="254" customFormat="1" x14ac:dyDescent="0.25">
      <c r="A611" s="592" t="s">
        <v>4829</v>
      </c>
      <c r="B611" s="594" t="s">
        <v>1693</v>
      </c>
      <c r="C611" s="596" t="s">
        <v>2021</v>
      </c>
      <c r="D611" s="594" t="s">
        <v>4830</v>
      </c>
      <c r="E611" s="594" t="s">
        <v>1600</v>
      </c>
      <c r="F611" s="598">
        <v>45265</v>
      </c>
      <c r="G611" s="594" t="s">
        <v>331</v>
      </c>
      <c r="H611" s="594"/>
      <c r="I611" s="669">
        <v>3964.75</v>
      </c>
      <c r="J611" s="669">
        <v>614.54</v>
      </c>
      <c r="K611" s="669">
        <v>3789.89</v>
      </c>
      <c r="L611" s="669">
        <v>705.28</v>
      </c>
      <c r="M611" s="297"/>
      <c r="N611" s="669">
        <v>157.11000000000001</v>
      </c>
      <c r="O611" s="679"/>
      <c r="P611" s="252">
        <f>SUM(I611:N611)</f>
        <v>9231.5700000000015</v>
      </c>
      <c r="Q611" s="252">
        <v>2731.57</v>
      </c>
      <c r="R611" s="183">
        <v>45313</v>
      </c>
      <c r="S611" s="255">
        <v>3686426</v>
      </c>
      <c r="T611" s="19"/>
      <c r="U611" s="19"/>
      <c r="V611" s="19"/>
      <c r="W611" s="19"/>
      <c r="X611" s="19"/>
    </row>
    <row r="612" spans="1:27" s="254" customFormat="1" x14ac:dyDescent="0.25">
      <c r="A612" s="593"/>
      <c r="B612" s="595"/>
      <c r="C612" s="597"/>
      <c r="D612" s="595"/>
      <c r="E612" s="595"/>
      <c r="F612" s="599"/>
      <c r="G612" s="595"/>
      <c r="H612" s="595"/>
      <c r="I612" s="670"/>
      <c r="J612" s="670"/>
      <c r="K612" s="670"/>
      <c r="L612" s="670"/>
      <c r="M612" s="298"/>
      <c r="N612" s="670"/>
      <c r="O612" s="680"/>
      <c r="P612" s="252"/>
      <c r="Q612" s="252">
        <v>6526</v>
      </c>
      <c r="R612" s="183">
        <v>45329</v>
      </c>
      <c r="S612" s="255">
        <v>3696753</v>
      </c>
      <c r="T612" s="19"/>
      <c r="U612" s="19"/>
      <c r="V612" s="19"/>
      <c r="W612" s="19"/>
      <c r="X612" s="19"/>
    </row>
    <row r="613" spans="1:27" s="254" customFormat="1" x14ac:dyDescent="0.25">
      <c r="A613" s="289" t="s">
        <v>4248</v>
      </c>
      <c r="B613" s="237" t="s">
        <v>4249</v>
      </c>
      <c r="C613" s="273" t="s">
        <v>2021</v>
      </c>
      <c r="D613" s="235" t="s">
        <v>4250</v>
      </c>
      <c r="E613" s="242" t="s">
        <v>1604</v>
      </c>
      <c r="F613" s="232">
        <v>45139</v>
      </c>
      <c r="G613" s="242" t="s">
        <v>331</v>
      </c>
      <c r="H613" s="242"/>
      <c r="I613" s="252">
        <v>3964.75</v>
      </c>
      <c r="J613" s="252">
        <v>614.54</v>
      </c>
      <c r="K613" s="252">
        <v>3789.89</v>
      </c>
      <c r="L613" s="252">
        <v>705.28</v>
      </c>
      <c r="M613" s="252"/>
      <c r="N613" s="252">
        <v>157.11000000000001</v>
      </c>
      <c r="O613" s="252"/>
      <c r="P613" s="252">
        <v>9231.57</v>
      </c>
      <c r="Q613" s="252">
        <v>9231.57</v>
      </c>
      <c r="R613" s="183">
        <v>45155</v>
      </c>
      <c r="S613" s="255">
        <v>3584155</v>
      </c>
      <c r="T613" s="19"/>
      <c r="U613" s="19"/>
      <c r="V613" s="19"/>
      <c r="W613" s="19"/>
      <c r="X613" s="19"/>
    </row>
    <row r="614" spans="1:27" s="254" customFormat="1" x14ac:dyDescent="0.25">
      <c r="A614" s="289" t="s">
        <v>4831</v>
      </c>
      <c r="B614" s="237" t="s">
        <v>4832</v>
      </c>
      <c r="C614" s="273" t="s">
        <v>2021</v>
      </c>
      <c r="D614" s="235" t="s">
        <v>4833</v>
      </c>
      <c r="E614" s="242" t="s">
        <v>4834</v>
      </c>
      <c r="F614" s="232">
        <v>45273</v>
      </c>
      <c r="G614" s="242" t="s">
        <v>331</v>
      </c>
      <c r="H614" s="242"/>
      <c r="I614" s="252">
        <v>16072.02</v>
      </c>
      <c r="J614" s="252">
        <v>2491.1799999999998</v>
      </c>
      <c r="K614" s="252">
        <v>15363.18</v>
      </c>
      <c r="L614" s="252">
        <v>2859.02</v>
      </c>
      <c r="N614" s="252">
        <v>636.87</v>
      </c>
      <c r="O614" s="252"/>
      <c r="P614" s="252">
        <f>SUM(I614:N614)</f>
        <v>37422.270000000004</v>
      </c>
      <c r="Q614" s="252">
        <v>37778.93</v>
      </c>
      <c r="R614" s="183">
        <v>45485</v>
      </c>
      <c r="S614" s="255">
        <v>3807147</v>
      </c>
      <c r="T614" s="19"/>
      <c r="U614" s="19"/>
      <c r="V614" s="19"/>
      <c r="W614" s="19"/>
      <c r="X614" s="19"/>
    </row>
    <row r="615" spans="1:27" s="254" customFormat="1" x14ac:dyDescent="0.25">
      <c r="A615" s="289" t="s">
        <v>4235</v>
      </c>
      <c r="B615" s="237" t="s">
        <v>4238</v>
      </c>
      <c r="C615" s="273" t="s">
        <v>2021</v>
      </c>
      <c r="D615" s="235" t="s">
        <v>4239</v>
      </c>
      <c r="E615" s="242" t="s">
        <v>1604</v>
      </c>
      <c r="F615" s="232">
        <v>45132</v>
      </c>
      <c r="G615" s="242" t="s">
        <v>331</v>
      </c>
      <c r="H615" s="242"/>
      <c r="I615" s="252">
        <v>3964.74</v>
      </c>
      <c r="J615" s="252">
        <v>614.54</v>
      </c>
      <c r="K615" s="252">
        <v>3789.89</v>
      </c>
      <c r="L615" s="252">
        <v>705.28</v>
      </c>
      <c r="M615" s="252"/>
      <c r="N615" s="252">
        <v>157.1</v>
      </c>
      <c r="O615" s="252"/>
      <c r="P615" s="252">
        <f t="shared" si="29"/>
        <v>9231.5500000000011</v>
      </c>
      <c r="Q615" s="252">
        <v>9231.5499999999993</v>
      </c>
      <c r="R615" s="183">
        <v>45142</v>
      </c>
      <c r="S615" s="255">
        <v>3576205</v>
      </c>
      <c r="T615" s="19"/>
      <c r="U615" s="19"/>
      <c r="V615" s="19"/>
      <c r="W615" s="19"/>
      <c r="X615" s="19"/>
    </row>
    <row r="616" spans="1:27" s="254" customFormat="1" x14ac:dyDescent="0.25">
      <c r="A616" s="289" t="s">
        <v>4652</v>
      </c>
      <c r="B616" s="237" t="s">
        <v>4653</v>
      </c>
      <c r="C616" s="273" t="s">
        <v>2021</v>
      </c>
      <c r="D616" s="235" t="s">
        <v>4654</v>
      </c>
      <c r="E616" s="242" t="s">
        <v>1604</v>
      </c>
      <c r="F616" s="232">
        <v>45196</v>
      </c>
      <c r="G616" s="242" t="s">
        <v>331</v>
      </c>
      <c r="H616" s="242"/>
      <c r="I616" s="252">
        <v>3964.75</v>
      </c>
      <c r="J616" s="252">
        <v>614.54</v>
      </c>
      <c r="K616" s="252">
        <v>3789.89</v>
      </c>
      <c r="L616" s="252">
        <v>705.28</v>
      </c>
      <c r="M616" s="252"/>
      <c r="N616" s="252">
        <v>157.11000000000001</v>
      </c>
      <c r="O616" s="252"/>
      <c r="P616" s="252">
        <f>SUM(I616:N616)</f>
        <v>9231.5700000000015</v>
      </c>
      <c r="Q616" s="252">
        <v>9231.57</v>
      </c>
      <c r="R616" s="183">
        <v>45202</v>
      </c>
      <c r="S616" s="255">
        <v>3618329</v>
      </c>
      <c r="T616" s="19"/>
      <c r="U616" s="19"/>
      <c r="V616" s="19"/>
      <c r="W616" s="19"/>
      <c r="X616" s="19"/>
    </row>
    <row r="617" spans="1:27" s="420" customFormat="1" x14ac:dyDescent="0.25">
      <c r="A617" s="410" t="s">
        <v>4684</v>
      </c>
      <c r="B617" s="411" t="s">
        <v>4685</v>
      </c>
      <c r="C617" s="412" t="s">
        <v>2021</v>
      </c>
      <c r="D617" s="413" t="s">
        <v>4686</v>
      </c>
      <c r="E617" s="415" t="s">
        <v>1600</v>
      </c>
      <c r="F617" s="414">
        <v>45205</v>
      </c>
      <c r="G617" s="415" t="s">
        <v>331</v>
      </c>
      <c r="H617" s="415"/>
      <c r="T617" s="419"/>
      <c r="U617" s="419"/>
      <c r="V617" s="419"/>
      <c r="W617" s="419"/>
      <c r="X617" s="443" t="s">
        <v>5694</v>
      </c>
      <c r="AA617" s="420">
        <v>6963.73</v>
      </c>
    </row>
    <row r="618" spans="1:27" s="254" customFormat="1" x14ac:dyDescent="0.25">
      <c r="A618" s="289" t="s">
        <v>4292</v>
      </c>
      <c r="B618" s="237" t="s">
        <v>1745</v>
      </c>
      <c r="C618" s="273" t="s">
        <v>2021</v>
      </c>
      <c r="D618" s="235" t="s">
        <v>4293</v>
      </c>
      <c r="E618" s="242" t="s">
        <v>1614</v>
      </c>
      <c r="F618" s="232">
        <v>45163</v>
      </c>
      <c r="G618" s="242" t="s">
        <v>330</v>
      </c>
      <c r="H618" s="242"/>
      <c r="I618" s="252">
        <v>6896.17</v>
      </c>
      <c r="J618" s="252">
        <v>637.16999999999996</v>
      </c>
      <c r="K618" s="252">
        <v>6717.36</v>
      </c>
      <c r="L618" s="252">
        <v>1392.47</v>
      </c>
      <c r="M618" s="252"/>
      <c r="N618" s="252">
        <v>244.39</v>
      </c>
      <c r="O618" s="252"/>
      <c r="P618" s="252">
        <v>15887.56</v>
      </c>
      <c r="Q618" s="252"/>
      <c r="R618" s="183"/>
      <c r="S618" s="255"/>
      <c r="T618" s="19"/>
      <c r="U618" s="19"/>
      <c r="V618" s="19"/>
      <c r="W618" s="19"/>
      <c r="X618" s="19"/>
      <c r="AA618" s="254">
        <v>643.41</v>
      </c>
    </row>
    <row r="619" spans="1:27" s="254" customFormat="1" x14ac:dyDescent="0.25">
      <c r="A619" s="289" t="s">
        <v>4251</v>
      </c>
      <c r="B619" s="237" t="s">
        <v>4253</v>
      </c>
      <c r="C619" s="273" t="s">
        <v>2021</v>
      </c>
      <c r="D619" s="235" t="s">
        <v>4254</v>
      </c>
      <c r="E619" s="242" t="s">
        <v>1604</v>
      </c>
      <c r="F619" s="232">
        <v>45148</v>
      </c>
      <c r="G619" s="242" t="s">
        <v>331</v>
      </c>
      <c r="H619" s="242"/>
      <c r="I619" s="252">
        <v>3964.75</v>
      </c>
      <c r="J619" s="252">
        <v>614.54</v>
      </c>
      <c r="K619" s="252">
        <v>3789.89</v>
      </c>
      <c r="L619" s="252">
        <v>705.28</v>
      </c>
      <c r="M619" s="252"/>
      <c r="N619" s="252">
        <v>157.11000000000001</v>
      </c>
      <c r="O619" s="252"/>
      <c r="P619" s="252">
        <v>9231.57</v>
      </c>
      <c r="Q619" s="252">
        <v>9231.57</v>
      </c>
      <c r="R619" s="183">
        <v>45162</v>
      </c>
      <c r="S619" s="255">
        <v>3587326</v>
      </c>
      <c r="T619" s="19"/>
      <c r="U619" s="19"/>
      <c r="V619" s="19"/>
      <c r="W619" s="19"/>
      <c r="X619" s="19"/>
      <c r="AA619" s="254">
        <v>6783.17</v>
      </c>
    </row>
    <row r="620" spans="1:27" s="254" customFormat="1" x14ac:dyDescent="0.25">
      <c r="A620" s="289" t="s">
        <v>4682</v>
      </c>
      <c r="B620" s="237" t="s">
        <v>3954</v>
      </c>
      <c r="C620" s="273" t="s">
        <v>2021</v>
      </c>
      <c r="D620" s="235" t="s">
        <v>4683</v>
      </c>
      <c r="E620" s="242" t="s">
        <v>1604</v>
      </c>
      <c r="F620" s="232">
        <v>45202</v>
      </c>
      <c r="G620" s="242" t="s">
        <v>331</v>
      </c>
      <c r="H620" s="242"/>
      <c r="I620" s="252">
        <v>3964.75</v>
      </c>
      <c r="J620" s="252">
        <v>614.54</v>
      </c>
      <c r="K620" s="252">
        <v>3789.89</v>
      </c>
      <c r="L620" s="252">
        <v>705.28</v>
      </c>
      <c r="M620" s="252"/>
      <c r="N620" s="252">
        <v>157.11000000000001</v>
      </c>
      <c r="O620" s="252"/>
      <c r="P620" s="252">
        <f>SUM(I620:N620)</f>
        <v>9231.5700000000015</v>
      </c>
      <c r="Q620" s="252">
        <v>9231.57</v>
      </c>
      <c r="R620" s="183">
        <v>45222</v>
      </c>
      <c r="S620" s="255">
        <v>3628260</v>
      </c>
      <c r="T620" s="19"/>
      <c r="U620" s="19"/>
      <c r="V620" s="19"/>
      <c r="W620" s="19"/>
      <c r="X620" s="19"/>
      <c r="AA620" s="254">
        <v>1406.12</v>
      </c>
    </row>
    <row r="621" spans="1:27" s="254" customFormat="1" x14ac:dyDescent="0.25">
      <c r="A621" s="289" t="s">
        <v>4294</v>
      </c>
      <c r="B621" s="237" t="s">
        <v>4295</v>
      </c>
      <c r="C621" s="273" t="s">
        <v>2021</v>
      </c>
      <c r="D621" s="235" t="s">
        <v>4296</v>
      </c>
      <c r="E621" s="242" t="s">
        <v>1604</v>
      </c>
      <c r="F621" s="232">
        <v>45159</v>
      </c>
      <c r="G621" s="242" t="s">
        <v>331</v>
      </c>
      <c r="H621" s="242"/>
      <c r="I621" s="252">
        <v>3964.75</v>
      </c>
      <c r="J621" s="252">
        <v>614.54</v>
      </c>
      <c r="K621" s="252">
        <v>3789.89</v>
      </c>
      <c r="L621" s="252">
        <v>705.28</v>
      </c>
      <c r="M621" s="252"/>
      <c r="N621" s="252">
        <v>157.11000000000001</v>
      </c>
      <c r="O621" s="252"/>
      <c r="P621" s="252">
        <v>9231.57</v>
      </c>
      <c r="Q621" s="252">
        <v>9231.56</v>
      </c>
      <c r="R621" s="183">
        <v>45177</v>
      </c>
      <c r="S621" s="255">
        <v>3606015</v>
      </c>
      <c r="T621" s="19"/>
      <c r="U621" s="19"/>
      <c r="V621" s="19"/>
      <c r="W621" s="19"/>
      <c r="X621" s="19"/>
      <c r="AA621" s="254">
        <v>246.79</v>
      </c>
    </row>
    <row r="622" spans="1:27" s="254" customFormat="1" x14ac:dyDescent="0.25">
      <c r="A622" s="289" t="s">
        <v>4252</v>
      </c>
      <c r="B622" s="237" t="s">
        <v>4255</v>
      </c>
      <c r="C622" s="273" t="s">
        <v>2021</v>
      </c>
      <c r="D622" s="235" t="s">
        <v>4256</v>
      </c>
      <c r="E622" s="242" t="s">
        <v>1604</v>
      </c>
      <c r="F622" s="232">
        <v>45134</v>
      </c>
      <c r="G622" s="242" t="s">
        <v>331</v>
      </c>
      <c r="H622" s="242"/>
      <c r="I622" s="252">
        <v>3964.75</v>
      </c>
      <c r="J622" s="252">
        <v>614.54</v>
      </c>
      <c r="K622" s="252">
        <v>3789.89</v>
      </c>
      <c r="L622" s="252">
        <v>705.28</v>
      </c>
      <c r="M622" s="252"/>
      <c r="N622" s="252">
        <v>157.11000000000001</v>
      </c>
      <c r="O622" s="252"/>
      <c r="P622" s="252">
        <v>9231.57</v>
      </c>
      <c r="Q622" s="252">
        <v>9231.57</v>
      </c>
      <c r="R622" s="183">
        <v>45155</v>
      </c>
      <c r="S622" s="255">
        <v>3583043</v>
      </c>
      <c r="T622" s="19"/>
      <c r="U622" s="19"/>
      <c r="V622" s="19"/>
      <c r="W622" s="19"/>
      <c r="X622" s="19"/>
      <c r="AA622" s="254">
        <f>SUM(AA617:AA621)</f>
        <v>16043.220000000001</v>
      </c>
    </row>
    <row r="623" spans="1:27" s="320" customFormat="1" x14ac:dyDescent="0.25">
      <c r="A623" s="569" t="s">
        <v>5476</v>
      </c>
      <c r="B623" s="567" t="s">
        <v>5477</v>
      </c>
      <c r="C623" s="370" t="s">
        <v>2021</v>
      </c>
      <c r="D623" s="568" t="s">
        <v>5478</v>
      </c>
      <c r="E623" s="317" t="s">
        <v>4919</v>
      </c>
      <c r="F623" s="570">
        <v>45446</v>
      </c>
      <c r="G623" s="317" t="s">
        <v>325</v>
      </c>
      <c r="H623" s="317"/>
      <c r="I623" s="318">
        <v>30815.7</v>
      </c>
      <c r="J623" s="318">
        <v>2644.72</v>
      </c>
      <c r="K623" s="318">
        <v>27881.87</v>
      </c>
      <c r="L623" s="318">
        <v>7978.01</v>
      </c>
      <c r="M623" s="318"/>
      <c r="N623" s="318">
        <v>1075.6199999999999</v>
      </c>
      <c r="O623" s="318"/>
      <c r="P623" s="318">
        <f>SUM(I623:N623)</f>
        <v>70395.919999999984</v>
      </c>
      <c r="Q623" s="318">
        <v>73565.56</v>
      </c>
      <c r="R623" s="373">
        <v>46002</v>
      </c>
      <c r="S623" s="374">
        <v>4188150</v>
      </c>
      <c r="T623" s="319"/>
      <c r="U623" s="319"/>
      <c r="V623" s="319"/>
      <c r="W623" s="319"/>
      <c r="X623" s="319"/>
    </row>
    <row r="624" spans="1:27" s="254" customFormat="1" x14ac:dyDescent="0.25">
      <c r="A624" s="289" t="s">
        <v>4597</v>
      </c>
      <c r="B624" s="237" t="s">
        <v>3954</v>
      </c>
      <c r="C624" s="273" t="s">
        <v>2021</v>
      </c>
      <c r="D624" s="235" t="s">
        <v>4598</v>
      </c>
      <c r="E624" s="242" t="s">
        <v>1619</v>
      </c>
      <c r="F624" s="232">
        <v>45174</v>
      </c>
      <c r="G624" s="242" t="s">
        <v>328</v>
      </c>
      <c r="H624" s="242"/>
      <c r="I624" s="252">
        <v>2165.73</v>
      </c>
      <c r="J624" s="252">
        <v>898.13</v>
      </c>
      <c r="K624" s="252">
        <v>3654.48</v>
      </c>
      <c r="L624" s="252">
        <v>703.06</v>
      </c>
      <c r="M624" s="252"/>
      <c r="N624" s="252">
        <v>114.98</v>
      </c>
      <c r="O624" s="252"/>
      <c r="P624" s="252">
        <f t="shared" ref="P624:P696" si="31">SUM(I624:N624)</f>
        <v>7536.3799999999992</v>
      </c>
      <c r="Q624" s="252">
        <v>7536.38</v>
      </c>
      <c r="R624" s="183">
        <v>45177</v>
      </c>
      <c r="S624" s="255">
        <v>3605268</v>
      </c>
      <c r="T624" s="19"/>
      <c r="U624" s="19"/>
      <c r="V624" s="19"/>
      <c r="W624" s="19"/>
      <c r="X624" s="19"/>
    </row>
    <row r="625" spans="1:25" s="254" customFormat="1" x14ac:dyDescent="0.25">
      <c r="A625" s="289" t="s">
        <v>4610</v>
      </c>
      <c r="B625" s="237" t="s">
        <v>4611</v>
      </c>
      <c r="C625" s="273" t="s">
        <v>2021</v>
      </c>
      <c r="D625" s="235" t="s">
        <v>4612</v>
      </c>
      <c r="E625" s="242" t="s">
        <v>1604</v>
      </c>
      <c r="F625" s="232">
        <v>45183</v>
      </c>
      <c r="G625" s="242" t="s">
        <v>331</v>
      </c>
      <c r="H625" s="242"/>
      <c r="I625" s="252">
        <v>3964.75</v>
      </c>
      <c r="J625" s="252">
        <v>614.54</v>
      </c>
      <c r="K625" s="252">
        <v>3789.89</v>
      </c>
      <c r="L625" s="252">
        <v>705.25</v>
      </c>
      <c r="M625" s="252"/>
      <c r="N625" s="252">
        <v>157.11000000000001</v>
      </c>
      <c r="O625" s="252"/>
      <c r="P625" s="252">
        <f t="shared" si="31"/>
        <v>9231.5400000000009</v>
      </c>
      <c r="Q625" s="252">
        <v>9231.5400000000009</v>
      </c>
      <c r="R625" s="183">
        <v>45204</v>
      </c>
      <c r="S625" s="255">
        <v>3620342</v>
      </c>
      <c r="T625" s="19"/>
      <c r="U625" s="19"/>
      <c r="V625" s="19"/>
      <c r="W625" s="19"/>
      <c r="X625" s="19"/>
    </row>
    <row r="626" spans="1:25" s="254" customFormat="1" x14ac:dyDescent="0.25">
      <c r="A626" s="289" t="s">
        <v>4613</v>
      </c>
      <c r="B626" s="237" t="s">
        <v>4614</v>
      </c>
      <c r="C626" s="273" t="s">
        <v>2021</v>
      </c>
      <c r="D626" s="235" t="s">
        <v>4615</v>
      </c>
      <c r="E626" s="242" t="s">
        <v>1616</v>
      </c>
      <c r="F626" s="232">
        <v>45194</v>
      </c>
      <c r="G626" s="242" t="s">
        <v>328</v>
      </c>
      <c r="H626" s="242"/>
      <c r="I626" s="252">
        <v>2165.73</v>
      </c>
      <c r="J626" s="252">
        <v>898.13</v>
      </c>
      <c r="K626" s="252">
        <v>3654.48</v>
      </c>
      <c r="L626" s="252">
        <v>703.06</v>
      </c>
      <c r="M626" s="252"/>
      <c r="N626" s="252">
        <v>114.98</v>
      </c>
      <c r="O626" s="252"/>
      <c r="P626" s="252">
        <f t="shared" si="31"/>
        <v>7536.3799999999992</v>
      </c>
      <c r="Q626" s="252">
        <v>7536.38</v>
      </c>
      <c r="R626" s="183">
        <v>45207</v>
      </c>
      <c r="S626" s="255">
        <v>3621427</v>
      </c>
      <c r="T626" s="19"/>
      <c r="U626" s="19"/>
      <c r="V626" s="19"/>
      <c r="W626" s="19"/>
      <c r="X626" s="19"/>
    </row>
    <row r="627" spans="1:25" s="254" customFormat="1" x14ac:dyDescent="0.25">
      <c r="A627" s="289" t="s">
        <v>4687</v>
      </c>
      <c r="B627" s="237" t="s">
        <v>4688</v>
      </c>
      <c r="C627" s="273" t="s">
        <v>2021</v>
      </c>
      <c r="D627" s="235" t="s">
        <v>4689</v>
      </c>
      <c r="E627" s="242" t="s">
        <v>1600</v>
      </c>
      <c r="F627" s="232">
        <v>45209</v>
      </c>
      <c r="G627" s="242" t="s">
        <v>331</v>
      </c>
      <c r="H627" s="242"/>
      <c r="I627" s="252">
        <v>3964.75</v>
      </c>
      <c r="J627" s="252">
        <v>614.54</v>
      </c>
      <c r="K627" s="252">
        <v>3789.89</v>
      </c>
      <c r="L627" s="252">
        <v>705.28</v>
      </c>
      <c r="M627" s="252"/>
      <c r="N627" s="252">
        <v>157.11000000000001</v>
      </c>
      <c r="O627" s="252"/>
      <c r="P627" s="252">
        <f>SUM(I627:N627)</f>
        <v>9231.5700000000015</v>
      </c>
      <c r="Q627" s="252">
        <v>9231.57</v>
      </c>
      <c r="R627" s="183">
        <v>45222</v>
      </c>
      <c r="S627" s="255">
        <v>3628260</v>
      </c>
      <c r="T627" s="19"/>
      <c r="U627" s="19"/>
      <c r="V627" s="19"/>
      <c r="W627" s="19"/>
      <c r="X627" s="19"/>
    </row>
    <row r="628" spans="1:25" s="254" customFormat="1" x14ac:dyDescent="0.25">
      <c r="A628" s="289" t="s">
        <v>4616</v>
      </c>
      <c r="B628" s="237" t="s">
        <v>4617</v>
      </c>
      <c r="C628" s="273" t="s">
        <v>2021</v>
      </c>
      <c r="D628" s="235" t="s">
        <v>4618</v>
      </c>
      <c r="E628" s="242" t="s">
        <v>1616</v>
      </c>
      <c r="F628" s="232">
        <v>45194</v>
      </c>
      <c r="G628" s="242" t="s">
        <v>328</v>
      </c>
      <c r="H628" s="242"/>
      <c r="I628" s="252">
        <v>2165.73</v>
      </c>
      <c r="J628" s="252">
        <v>898.13</v>
      </c>
      <c r="K628" s="252">
        <v>3654.48</v>
      </c>
      <c r="L628" s="252">
        <v>703.06</v>
      </c>
      <c r="M628" s="252"/>
      <c r="N628" s="252">
        <v>114.98</v>
      </c>
      <c r="O628" s="252"/>
      <c r="P628" s="252">
        <f t="shared" si="31"/>
        <v>7536.3799999999992</v>
      </c>
      <c r="Q628" s="252">
        <v>7536.38</v>
      </c>
      <c r="R628" s="183">
        <v>45203</v>
      </c>
      <c r="S628" s="255">
        <v>3620167</v>
      </c>
      <c r="T628" s="19"/>
      <c r="U628" s="19"/>
      <c r="V628" s="19"/>
      <c r="W628" s="19"/>
      <c r="X628" s="19"/>
    </row>
    <row r="629" spans="1:25" s="254" customFormat="1" x14ac:dyDescent="0.25">
      <c r="A629" s="289" t="s">
        <v>4619</v>
      </c>
      <c r="B629" s="237" t="s">
        <v>3923</v>
      </c>
      <c r="C629" s="273" t="s">
        <v>2021</v>
      </c>
      <c r="D629" s="235" t="s">
        <v>4620</v>
      </c>
      <c r="E629" s="242" t="s">
        <v>1600</v>
      </c>
      <c r="F629" s="232">
        <v>45194</v>
      </c>
      <c r="G629" s="242" t="s">
        <v>331</v>
      </c>
      <c r="H629" s="242"/>
      <c r="I629" s="252">
        <v>3964.75</v>
      </c>
      <c r="J629" s="252">
        <v>614.54</v>
      </c>
      <c r="K629" s="252">
        <v>3789.89</v>
      </c>
      <c r="L629" s="252">
        <v>705.28</v>
      </c>
      <c r="M629" s="252"/>
      <c r="N629" s="252">
        <v>157.11000000000001</v>
      </c>
      <c r="O629" s="252"/>
      <c r="P629" s="252">
        <f t="shared" si="31"/>
        <v>9231.5700000000015</v>
      </c>
      <c r="Q629" s="252">
        <v>9231.57</v>
      </c>
      <c r="R629" s="183">
        <v>45202</v>
      </c>
      <c r="S629" s="255">
        <v>3620191</v>
      </c>
      <c r="T629" s="19"/>
      <c r="U629" s="252">
        <v>4108.01</v>
      </c>
      <c r="V629" s="19"/>
      <c r="W629" s="19"/>
      <c r="X629" s="19"/>
    </row>
    <row r="630" spans="1:25" s="254" customFormat="1" x14ac:dyDescent="0.25">
      <c r="A630" s="289" t="s">
        <v>4690</v>
      </c>
      <c r="B630" s="237" t="s">
        <v>4691</v>
      </c>
      <c r="C630" s="273" t="s">
        <v>2021</v>
      </c>
      <c r="D630" s="235" t="s">
        <v>4692</v>
      </c>
      <c r="E630" s="242" t="s">
        <v>1600</v>
      </c>
      <c r="F630" s="232">
        <v>45203</v>
      </c>
      <c r="G630" s="242" t="s">
        <v>331</v>
      </c>
      <c r="H630" s="242"/>
      <c r="I630" s="252">
        <v>3964.75</v>
      </c>
      <c r="J630" s="252">
        <v>614.54</v>
      </c>
      <c r="K630" s="252">
        <v>3789.89</v>
      </c>
      <c r="L630" s="252">
        <v>705.28</v>
      </c>
      <c r="M630" s="252"/>
      <c r="N630" s="252">
        <v>157.11000000000001</v>
      </c>
      <c r="O630" s="252"/>
      <c r="P630" s="252">
        <f t="shared" si="31"/>
        <v>9231.5700000000015</v>
      </c>
      <c r="Q630" s="252">
        <v>9231.57</v>
      </c>
      <c r="R630" s="183">
        <v>45212</v>
      </c>
      <c r="S630" s="255">
        <v>3624422</v>
      </c>
      <c r="T630" s="19"/>
      <c r="U630" s="19"/>
      <c r="V630" s="19"/>
      <c r="W630" s="19"/>
      <c r="X630" s="19"/>
    </row>
    <row r="631" spans="1:25" s="254" customFormat="1" x14ac:dyDescent="0.25">
      <c r="A631" s="289" t="s">
        <v>4599</v>
      </c>
      <c r="B631" s="237" t="s">
        <v>4295</v>
      </c>
      <c r="C631" s="273" t="s">
        <v>2021</v>
      </c>
      <c r="D631" s="235" t="s">
        <v>4600</v>
      </c>
      <c r="E631" s="242" t="s">
        <v>1604</v>
      </c>
      <c r="F631" s="232">
        <v>45159</v>
      </c>
      <c r="G631" s="242" t="s">
        <v>331</v>
      </c>
      <c r="H631" s="242"/>
      <c r="I631" s="252">
        <v>3964.75</v>
      </c>
      <c r="J631" s="252">
        <v>614.54</v>
      </c>
      <c r="K631" s="252">
        <v>3789.89</v>
      </c>
      <c r="L631" s="252">
        <v>705.28</v>
      </c>
      <c r="M631" s="252"/>
      <c r="N631" s="252">
        <v>157.11000000000001</v>
      </c>
      <c r="O631" s="252"/>
      <c r="P631" s="252">
        <f t="shared" si="31"/>
        <v>9231.5700000000015</v>
      </c>
      <c r="Q631" s="252">
        <v>9231.57</v>
      </c>
      <c r="R631" s="183">
        <v>45177</v>
      </c>
      <c r="S631" s="255">
        <v>3606016</v>
      </c>
      <c r="T631" s="252"/>
      <c r="U631" s="252">
        <v>622.79</v>
      </c>
      <c r="V631" s="252">
        <v>3840.8</v>
      </c>
      <c r="W631" s="252">
        <v>714.75</v>
      </c>
      <c r="X631" s="252"/>
      <c r="Y631" s="299">
        <v>159.22</v>
      </c>
    </row>
    <row r="632" spans="1:25" s="254" customFormat="1" x14ac:dyDescent="0.25">
      <c r="A632" s="289" t="s">
        <v>4655</v>
      </c>
      <c r="B632" s="237" t="s">
        <v>4656</v>
      </c>
      <c r="C632" s="273" t="s">
        <v>2021</v>
      </c>
      <c r="D632" s="235" t="s">
        <v>4657</v>
      </c>
      <c r="E632" s="242" t="s">
        <v>1616</v>
      </c>
      <c r="F632" s="232">
        <v>45203</v>
      </c>
      <c r="G632" s="242" t="s">
        <v>328</v>
      </c>
      <c r="H632" s="242"/>
      <c r="I632" s="252">
        <v>2165.73</v>
      </c>
      <c r="J632" s="252">
        <v>898.13</v>
      </c>
      <c r="K632" s="252">
        <v>3654.48</v>
      </c>
      <c r="L632" s="252">
        <v>703.06</v>
      </c>
      <c r="M632" s="252"/>
      <c r="N632" s="252">
        <v>114.98</v>
      </c>
      <c r="O632" s="252"/>
      <c r="P632" s="252">
        <f>SUM(I632:N632)</f>
        <v>7536.3799999999992</v>
      </c>
      <c r="Q632" s="252">
        <v>7536.38</v>
      </c>
      <c r="R632" s="183">
        <v>45208</v>
      </c>
      <c r="S632" s="255">
        <v>3621110</v>
      </c>
      <c r="T632" s="252"/>
      <c r="U632" s="252">
        <v>622.79</v>
      </c>
      <c r="V632" s="252">
        <v>3840.8</v>
      </c>
      <c r="W632" s="252">
        <v>714.75</v>
      </c>
      <c r="X632" s="252"/>
      <c r="Y632" s="299">
        <v>159.22</v>
      </c>
    </row>
    <row r="633" spans="1:25" s="254" customFormat="1" x14ac:dyDescent="0.25">
      <c r="A633" s="289" t="s">
        <v>4621</v>
      </c>
      <c r="B633" s="237" t="s">
        <v>4622</v>
      </c>
      <c r="C633" s="273" t="s">
        <v>2021</v>
      </c>
      <c r="D633" s="235" t="s">
        <v>4623</v>
      </c>
      <c r="E633" s="242" t="s">
        <v>1616</v>
      </c>
      <c r="F633" s="232">
        <v>45191</v>
      </c>
      <c r="G633" s="242" t="s">
        <v>328</v>
      </c>
      <c r="H633" s="242"/>
      <c r="I633" s="252">
        <v>2165.73</v>
      </c>
      <c r="J633" s="252">
        <v>898.13</v>
      </c>
      <c r="K633" s="252">
        <v>3654.48</v>
      </c>
      <c r="L633" s="252">
        <v>703.06</v>
      </c>
      <c r="M633" s="252"/>
      <c r="N633" s="252">
        <v>114.98</v>
      </c>
      <c r="O633" s="252"/>
      <c r="P633" s="252">
        <f t="shared" si="31"/>
        <v>7536.3799999999992</v>
      </c>
      <c r="Q633" s="252">
        <v>7536.38</v>
      </c>
      <c r="R633" s="183">
        <v>45203</v>
      </c>
      <c r="S633" s="255">
        <v>3620177</v>
      </c>
      <c r="T633" s="252"/>
      <c r="U633" s="252">
        <v>622.79</v>
      </c>
      <c r="V633" s="252">
        <v>3840.8</v>
      </c>
      <c r="W633" s="252">
        <v>714.75</v>
      </c>
      <c r="X633" s="252"/>
      <c r="Y633" s="299">
        <v>159.22</v>
      </c>
    </row>
    <row r="634" spans="1:25" s="254" customFormat="1" x14ac:dyDescent="0.25">
      <c r="A634" s="592" t="s">
        <v>4835</v>
      </c>
      <c r="B634" s="613" t="s">
        <v>1851</v>
      </c>
      <c r="C634" s="596" t="s">
        <v>2021</v>
      </c>
      <c r="D634" s="594" t="s">
        <v>4836</v>
      </c>
      <c r="E634" s="594" t="s">
        <v>4837</v>
      </c>
      <c r="F634" s="598">
        <v>45240</v>
      </c>
      <c r="G634" s="594" t="s">
        <v>328</v>
      </c>
      <c r="H634" s="594"/>
      <c r="I634" s="669">
        <v>2194.8200000000002</v>
      </c>
      <c r="J634" s="669">
        <v>910.19</v>
      </c>
      <c r="K634" s="669">
        <v>3703.57</v>
      </c>
      <c r="L634" s="669">
        <v>712.5</v>
      </c>
      <c r="M634" s="679"/>
      <c r="N634" s="669">
        <v>116.53</v>
      </c>
      <c r="O634" s="679"/>
      <c r="P634" s="669">
        <f t="shared" si="31"/>
        <v>7637.61</v>
      </c>
      <c r="Q634" s="252">
        <v>7637.61</v>
      </c>
      <c r="R634" s="183">
        <v>45328</v>
      </c>
      <c r="S634" s="255">
        <v>3696357</v>
      </c>
      <c r="T634" s="252"/>
      <c r="U634" s="252"/>
      <c r="V634" s="252"/>
      <c r="W634" s="252"/>
      <c r="X634" s="252"/>
      <c r="Y634" s="299"/>
    </row>
    <row r="635" spans="1:25" s="254" customFormat="1" x14ac:dyDescent="0.25">
      <c r="A635" s="593"/>
      <c r="B635" s="614"/>
      <c r="C635" s="597"/>
      <c r="D635" s="595"/>
      <c r="E635" s="595"/>
      <c r="F635" s="599"/>
      <c r="G635" s="595"/>
      <c r="H635" s="595"/>
      <c r="I635" s="670"/>
      <c r="J635" s="670"/>
      <c r="K635" s="670"/>
      <c r="L635" s="670"/>
      <c r="M635" s="680"/>
      <c r="N635" s="670"/>
      <c r="O635" s="680"/>
      <c r="P635" s="670"/>
      <c r="Q635" s="252">
        <v>31.17</v>
      </c>
      <c r="R635" s="183">
        <v>45455</v>
      </c>
      <c r="S635" s="255">
        <v>3790285</v>
      </c>
      <c r="T635" s="252"/>
      <c r="U635" s="252"/>
      <c r="V635" s="252"/>
      <c r="W635" s="252"/>
      <c r="X635" s="252"/>
      <c r="Y635" s="299"/>
    </row>
    <row r="636" spans="1:25" s="254" customFormat="1" x14ac:dyDescent="0.25">
      <c r="A636" s="289" t="s">
        <v>4838</v>
      </c>
      <c r="B636" s="237" t="s">
        <v>4839</v>
      </c>
      <c r="C636" s="273" t="s">
        <v>2021</v>
      </c>
      <c r="D636" s="235" t="s">
        <v>4840</v>
      </c>
      <c r="E636" s="242" t="s">
        <v>4841</v>
      </c>
      <c r="F636" s="232">
        <v>45273</v>
      </c>
      <c r="G636" s="242" t="s">
        <v>328</v>
      </c>
      <c r="H636" s="242"/>
      <c r="I636" s="252">
        <v>2165.73</v>
      </c>
      <c r="J636" s="252">
        <v>898.13</v>
      </c>
      <c r="K636" s="252">
        <v>3654.48</v>
      </c>
      <c r="L636" s="252">
        <v>703.06</v>
      </c>
      <c r="M636" s="252"/>
      <c r="N636" s="252">
        <v>114.98</v>
      </c>
      <c r="O636" s="252"/>
      <c r="P636" s="252">
        <f>SUM(I636:N636)</f>
        <v>7536.3799999999992</v>
      </c>
      <c r="Q636" s="252">
        <v>7536.38</v>
      </c>
      <c r="R636" s="183">
        <v>45278</v>
      </c>
      <c r="S636" s="255">
        <v>3671810</v>
      </c>
      <c r="T636" s="252"/>
      <c r="U636" s="252"/>
      <c r="V636" s="252"/>
      <c r="W636" s="252"/>
      <c r="X636" s="252"/>
      <c r="Y636" s="299"/>
    </row>
    <row r="637" spans="1:25" s="254" customFormat="1" x14ac:dyDescent="0.25">
      <c r="A637" s="289" t="s">
        <v>4708</v>
      </c>
      <c r="B637" s="237" t="s">
        <v>1696</v>
      </c>
      <c r="C637" s="273" t="s">
        <v>2021</v>
      </c>
      <c r="D637" s="235" t="s">
        <v>4709</v>
      </c>
      <c r="E637" s="242" t="s">
        <v>4710</v>
      </c>
      <c r="F637" s="232">
        <v>45231</v>
      </c>
      <c r="G637" s="242" t="s">
        <v>331</v>
      </c>
      <c r="H637" s="242"/>
      <c r="I637" s="252">
        <v>4108.01</v>
      </c>
      <c r="J637" s="252">
        <v>622.79</v>
      </c>
      <c r="K637" s="252">
        <v>3840.8</v>
      </c>
      <c r="L637" s="252">
        <v>714.75</v>
      </c>
      <c r="M637" s="252"/>
      <c r="N637" s="252">
        <v>159.22</v>
      </c>
      <c r="O637" s="252"/>
      <c r="P637" s="252">
        <f t="shared" si="31"/>
        <v>9445.57</v>
      </c>
      <c r="Q637" s="252">
        <v>9445.57</v>
      </c>
      <c r="R637" s="183">
        <v>45233</v>
      </c>
      <c r="S637" s="255">
        <v>3637231</v>
      </c>
      <c r="T637" s="252"/>
      <c r="U637" s="252">
        <v>622.79</v>
      </c>
      <c r="V637" s="252">
        <v>3840.8</v>
      </c>
      <c r="W637" s="252">
        <v>714.75</v>
      </c>
      <c r="X637" s="252"/>
      <c r="Y637" s="299">
        <v>159.22</v>
      </c>
    </row>
    <row r="638" spans="1:25" s="254" customFormat="1" x14ac:dyDescent="0.25">
      <c r="A638" s="289" t="s">
        <v>5232</v>
      </c>
      <c r="B638" s="237" t="s">
        <v>5233</v>
      </c>
      <c r="C638" s="273" t="s">
        <v>2021</v>
      </c>
      <c r="D638" s="235" t="s">
        <v>5234</v>
      </c>
      <c r="E638" s="242" t="s">
        <v>2088</v>
      </c>
      <c r="F638" s="232">
        <v>45211</v>
      </c>
      <c r="G638" s="242" t="s">
        <v>330</v>
      </c>
      <c r="H638" s="242"/>
      <c r="I638" s="252">
        <v>6963.73</v>
      </c>
      <c r="J638" s="252">
        <v>643.41</v>
      </c>
      <c r="K638" s="252">
        <v>6783.17</v>
      </c>
      <c r="L638" s="252">
        <v>1406.12</v>
      </c>
      <c r="M638" s="252"/>
      <c r="N638" s="252">
        <v>246.79</v>
      </c>
      <c r="O638" s="252"/>
      <c r="P638" s="252">
        <f t="shared" si="31"/>
        <v>16043.220000000001</v>
      </c>
      <c r="Q638" s="252"/>
      <c r="R638" s="183"/>
      <c r="S638" s="255"/>
      <c r="T638" s="252"/>
      <c r="U638" s="252"/>
      <c r="V638" s="252"/>
      <c r="W638" s="252"/>
      <c r="X638" s="252"/>
      <c r="Y638" s="299"/>
    </row>
    <row r="639" spans="1:25" s="254" customFormat="1" x14ac:dyDescent="0.25">
      <c r="A639" s="289" t="s">
        <v>4778</v>
      </c>
      <c r="B639" s="237" t="s">
        <v>4779</v>
      </c>
      <c r="C639" s="273" t="s">
        <v>2021</v>
      </c>
      <c r="D639" s="235" t="s">
        <v>4780</v>
      </c>
      <c r="E639" s="242" t="s">
        <v>1616</v>
      </c>
      <c r="F639" s="232">
        <v>45272</v>
      </c>
      <c r="G639" s="242" t="s">
        <v>328</v>
      </c>
      <c r="H639" s="242"/>
      <c r="I639" s="252">
        <v>2194.8200000000002</v>
      </c>
      <c r="J639" s="252">
        <v>910.19</v>
      </c>
      <c r="K639" s="252">
        <v>3703.57</v>
      </c>
      <c r="L639" s="252">
        <v>712.5</v>
      </c>
      <c r="M639" s="252"/>
      <c r="N639" s="252">
        <v>116.53</v>
      </c>
      <c r="O639" s="19"/>
      <c r="P639" s="252">
        <f t="shared" si="31"/>
        <v>7637.61</v>
      </c>
      <c r="Q639" s="252">
        <v>7637.61</v>
      </c>
      <c r="R639" s="183">
        <v>45279</v>
      </c>
      <c r="S639" s="255">
        <v>3672069</v>
      </c>
      <c r="T639" s="252"/>
      <c r="U639" s="252"/>
      <c r="V639" s="252"/>
      <c r="W639" s="252"/>
      <c r="X639" s="252"/>
      <c r="Y639" s="299"/>
    </row>
    <row r="640" spans="1:25" s="254" customFormat="1" x14ac:dyDescent="0.25">
      <c r="A640" s="289" t="s">
        <v>4711</v>
      </c>
      <c r="B640" s="237" t="s">
        <v>1696</v>
      </c>
      <c r="C640" s="273" t="s">
        <v>2021</v>
      </c>
      <c r="D640" s="235" t="s">
        <v>4712</v>
      </c>
      <c r="E640" s="242" t="s">
        <v>3227</v>
      </c>
      <c r="F640" s="232">
        <v>45226</v>
      </c>
      <c r="G640" s="242" t="s">
        <v>331</v>
      </c>
      <c r="H640" s="242"/>
      <c r="I640" s="252">
        <v>4108.01</v>
      </c>
      <c r="J640" s="252">
        <v>622.79</v>
      </c>
      <c r="K640" s="252">
        <v>3840.8</v>
      </c>
      <c r="L640" s="252">
        <v>714.75</v>
      </c>
      <c r="M640" s="252"/>
      <c r="N640" s="252">
        <v>159.22</v>
      </c>
      <c r="O640" s="252"/>
      <c r="P640" s="252">
        <f t="shared" si="31"/>
        <v>9445.57</v>
      </c>
      <c r="Q640" s="252">
        <v>9445.57</v>
      </c>
      <c r="R640" s="183">
        <v>45233</v>
      </c>
      <c r="S640" s="255">
        <v>3637231</v>
      </c>
      <c r="T640" s="252"/>
      <c r="U640" s="252"/>
      <c r="V640" s="252"/>
      <c r="W640" s="252"/>
      <c r="X640" s="252"/>
      <c r="Y640" s="299"/>
    </row>
    <row r="641" spans="1:25" s="254" customFormat="1" x14ac:dyDescent="0.25">
      <c r="A641" s="289" t="s">
        <v>4842</v>
      </c>
      <c r="B641" s="237" t="s">
        <v>4843</v>
      </c>
      <c r="C641" s="273" t="s">
        <v>2021</v>
      </c>
      <c r="D641" s="235" t="s">
        <v>4844</v>
      </c>
      <c r="E641" s="242" t="s">
        <v>1600</v>
      </c>
      <c r="F641" s="232">
        <v>45279</v>
      </c>
      <c r="G641" s="242" t="s">
        <v>331</v>
      </c>
      <c r="H641" s="242"/>
      <c r="I641" s="252">
        <v>8036.01</v>
      </c>
      <c r="J641" s="252">
        <v>1245.5899999999999</v>
      </c>
      <c r="K641" s="252">
        <v>7681.59</v>
      </c>
      <c r="L641" s="252">
        <v>1429.51</v>
      </c>
      <c r="M641" s="252"/>
      <c r="N641" s="252">
        <v>318.43</v>
      </c>
      <c r="O641" s="252"/>
      <c r="P641" s="252">
        <f t="shared" si="31"/>
        <v>18711.13</v>
      </c>
      <c r="Q641" s="252">
        <v>18711.13</v>
      </c>
      <c r="R641" s="183">
        <v>45330</v>
      </c>
      <c r="S641" s="255">
        <v>3698810</v>
      </c>
      <c r="T641" s="252"/>
      <c r="U641" s="252"/>
      <c r="V641" s="252"/>
      <c r="W641" s="252"/>
      <c r="X641" s="252"/>
      <c r="Y641" s="299"/>
    </row>
    <row r="642" spans="1:25" s="254" customFormat="1" x14ac:dyDescent="0.25">
      <c r="A642" s="592" t="s">
        <v>4845</v>
      </c>
      <c r="B642" s="613" t="s">
        <v>4846</v>
      </c>
      <c r="C642" s="596" t="s">
        <v>2021</v>
      </c>
      <c r="D642" s="594" t="s">
        <v>4848</v>
      </c>
      <c r="E642" s="594" t="s">
        <v>3671</v>
      </c>
      <c r="F642" s="598">
        <v>45252</v>
      </c>
      <c r="G642" s="594" t="s">
        <v>330</v>
      </c>
      <c r="H642" s="242">
        <v>1</v>
      </c>
      <c r="I642" s="252">
        <v>7057.27</v>
      </c>
      <c r="J642" s="252">
        <v>652.05999999999995</v>
      </c>
      <c r="K642" s="252">
        <v>6874.29</v>
      </c>
      <c r="L642" s="252">
        <v>1425</v>
      </c>
      <c r="M642" s="252"/>
      <c r="N642" s="252">
        <v>250.1</v>
      </c>
      <c r="O642" s="252"/>
      <c r="P642" s="252">
        <f t="shared" si="31"/>
        <v>16258.72</v>
      </c>
      <c r="Q642" s="252">
        <v>16323.76</v>
      </c>
      <c r="R642" s="183">
        <v>45390</v>
      </c>
      <c r="S642" s="255">
        <v>3741841</v>
      </c>
      <c r="T642" s="252"/>
      <c r="U642" s="252"/>
      <c r="V642" s="252"/>
      <c r="W642" s="252"/>
      <c r="X642" s="252"/>
      <c r="Y642" s="299"/>
    </row>
    <row r="643" spans="1:25" s="254" customFormat="1" x14ac:dyDescent="0.25">
      <c r="A643" s="593"/>
      <c r="B643" s="614"/>
      <c r="C643" s="597"/>
      <c r="D643" s="595"/>
      <c r="E643" s="595"/>
      <c r="F643" s="599"/>
      <c r="G643" s="595"/>
      <c r="H643" s="242">
        <v>2</v>
      </c>
      <c r="I643" s="252">
        <v>7057.27</v>
      </c>
      <c r="J643" s="252">
        <v>652.05999999999995</v>
      </c>
      <c r="K643" s="252">
        <v>6874.29</v>
      </c>
      <c r="L643" s="252">
        <v>1425</v>
      </c>
      <c r="M643" s="252"/>
      <c r="N643" s="252">
        <v>250.1</v>
      </c>
      <c r="O643" s="252"/>
      <c r="P643" s="252">
        <f t="shared" si="31"/>
        <v>16258.72</v>
      </c>
      <c r="Q643" s="252">
        <v>16413.669999999998</v>
      </c>
      <c r="R643" s="183">
        <v>45509</v>
      </c>
      <c r="S643" s="255">
        <v>3818577</v>
      </c>
      <c r="T643" s="252"/>
      <c r="U643" s="252"/>
      <c r="V643" s="252"/>
      <c r="W643" s="252"/>
      <c r="X643" s="252"/>
      <c r="Y643" s="299"/>
    </row>
    <row r="644" spans="1:25" s="254" customFormat="1" x14ac:dyDescent="0.25">
      <c r="A644" s="289" t="s">
        <v>4849</v>
      </c>
      <c r="B644" s="237" t="s">
        <v>4850</v>
      </c>
      <c r="C644" s="273" t="s">
        <v>2021</v>
      </c>
      <c r="D644" s="235" t="s">
        <v>4851</v>
      </c>
      <c r="E644" s="242" t="s">
        <v>1612</v>
      </c>
      <c r="F644" s="232">
        <v>45610</v>
      </c>
      <c r="G644" s="242" t="s">
        <v>325</v>
      </c>
      <c r="H644" s="242"/>
      <c r="I644" s="252">
        <v>7496.92</v>
      </c>
      <c r="J644" s="252">
        <v>643.41</v>
      </c>
      <c r="K644" s="252">
        <v>6783.17</v>
      </c>
      <c r="L644" s="252">
        <v>1940.91</v>
      </c>
      <c r="M644" s="252"/>
      <c r="N644" s="252">
        <v>261.68</v>
      </c>
      <c r="O644" s="252"/>
      <c r="P644" s="252">
        <f t="shared" si="31"/>
        <v>17126.09</v>
      </c>
      <c r="Q644" s="252">
        <v>17194.59</v>
      </c>
      <c r="R644" s="183">
        <v>45328</v>
      </c>
      <c r="S644" s="255">
        <v>3696346</v>
      </c>
      <c r="T644" s="252"/>
      <c r="U644" s="252"/>
      <c r="V644" s="252"/>
      <c r="W644" s="252"/>
      <c r="X644" s="252"/>
      <c r="Y644" s="299"/>
    </row>
    <row r="645" spans="1:25" s="254" customFormat="1" x14ac:dyDescent="0.25">
      <c r="A645" s="289" t="s">
        <v>5479</v>
      </c>
      <c r="B645" s="237" t="s">
        <v>5480</v>
      </c>
      <c r="C645" s="273" t="s">
        <v>2021</v>
      </c>
      <c r="D645" s="235" t="s">
        <v>5481</v>
      </c>
      <c r="E645" s="242" t="s">
        <v>1600</v>
      </c>
      <c r="F645" s="232">
        <v>45462</v>
      </c>
      <c r="G645" s="242" t="s">
        <v>331</v>
      </c>
      <c r="H645" s="242"/>
      <c r="I645" s="252">
        <v>57039.11</v>
      </c>
      <c r="J645" s="252">
        <v>8841.1200000000008</v>
      </c>
      <c r="K645" s="252">
        <v>54523.46</v>
      </c>
      <c r="L645" s="252">
        <v>10146.56</v>
      </c>
      <c r="M645" s="252"/>
      <c r="N645" s="252">
        <v>2260.2199999999998</v>
      </c>
      <c r="O645" s="252"/>
      <c r="P645" s="252">
        <f t="shared" si="31"/>
        <v>132810.47</v>
      </c>
      <c r="Q645" s="252">
        <v>132478.81</v>
      </c>
      <c r="R645" s="183">
        <v>45601</v>
      </c>
      <c r="S645" s="255">
        <v>3888910</v>
      </c>
      <c r="T645" s="252"/>
      <c r="U645" s="252"/>
      <c r="V645" s="252"/>
      <c r="W645" s="252"/>
      <c r="X645" s="252"/>
      <c r="Y645" s="299"/>
    </row>
    <row r="646" spans="1:25" s="254" customFormat="1" x14ac:dyDescent="0.25">
      <c r="A646" s="289" t="s">
        <v>4693</v>
      </c>
      <c r="B646" s="237" t="s">
        <v>4847</v>
      </c>
      <c r="C646" s="273" t="s">
        <v>2021</v>
      </c>
      <c r="D646" s="235" t="s">
        <v>4694</v>
      </c>
      <c r="E646" s="242" t="s">
        <v>1621</v>
      </c>
      <c r="F646" s="232">
        <v>45210</v>
      </c>
      <c r="G646" s="242" t="s">
        <v>325</v>
      </c>
      <c r="H646" s="242"/>
      <c r="I646" s="252">
        <v>3748.46</v>
      </c>
      <c r="J646" s="252">
        <v>321.70999999999998</v>
      </c>
      <c r="K646" s="252">
        <v>3391.59</v>
      </c>
      <c r="L646" s="252">
        <v>970.46</v>
      </c>
      <c r="M646" s="252"/>
      <c r="N646" s="252">
        <v>130.84</v>
      </c>
      <c r="O646" s="252"/>
      <c r="P646" s="252">
        <f t="shared" si="31"/>
        <v>8563.0600000000013</v>
      </c>
      <c r="Q646" s="252">
        <v>8563.06</v>
      </c>
      <c r="R646" s="183">
        <v>45223</v>
      </c>
      <c r="S646" s="255">
        <v>3628484</v>
      </c>
      <c r="T646" s="252"/>
      <c r="U646" s="252">
        <v>622.79</v>
      </c>
      <c r="V646" s="252">
        <v>3840.8</v>
      </c>
      <c r="W646" s="252">
        <v>714.75</v>
      </c>
      <c r="X646" s="252"/>
      <c r="Y646" s="299">
        <v>159.22</v>
      </c>
    </row>
    <row r="647" spans="1:25" s="254" customFormat="1" x14ac:dyDescent="0.25">
      <c r="A647" s="289" t="s">
        <v>4713</v>
      </c>
      <c r="B647" s="237" t="s">
        <v>3373</v>
      </c>
      <c r="C647" s="273" t="s">
        <v>2021</v>
      </c>
      <c r="D647" s="235" t="s">
        <v>4714</v>
      </c>
      <c r="E647" s="242" t="s">
        <v>3227</v>
      </c>
      <c r="F647" s="232">
        <v>45230</v>
      </c>
      <c r="G647" s="242" t="s">
        <v>331</v>
      </c>
      <c r="H647" s="242"/>
      <c r="I647" s="252">
        <v>4018.01</v>
      </c>
      <c r="J647" s="252">
        <v>622.79</v>
      </c>
      <c r="K647" s="252">
        <v>3840.8</v>
      </c>
      <c r="L647" s="252">
        <v>714.75</v>
      </c>
      <c r="M647" s="252"/>
      <c r="N647" s="252">
        <v>159.22</v>
      </c>
      <c r="O647" s="252"/>
      <c r="P647" s="252">
        <f t="shared" si="31"/>
        <v>9355.57</v>
      </c>
      <c r="Q647" s="252">
        <v>9335.57</v>
      </c>
      <c r="R647" s="183">
        <v>45233</v>
      </c>
      <c r="S647" s="255">
        <v>3637231</v>
      </c>
      <c r="T647" s="252"/>
      <c r="U647" s="252"/>
      <c r="V647" s="252"/>
      <c r="W647" s="252"/>
      <c r="X647" s="252"/>
      <c r="Y647" s="299"/>
    </row>
    <row r="648" spans="1:25" s="254" customFormat="1" x14ac:dyDescent="0.25">
      <c r="A648" s="289" t="s">
        <v>4781</v>
      </c>
      <c r="B648" s="237" t="s">
        <v>1831</v>
      </c>
      <c r="C648" s="273" t="s">
        <v>2021</v>
      </c>
      <c r="D648" s="235" t="s">
        <v>4782</v>
      </c>
      <c r="E648" s="242" t="s">
        <v>1616</v>
      </c>
      <c r="F648" s="232">
        <v>45274</v>
      </c>
      <c r="G648" s="242" t="s">
        <v>328</v>
      </c>
      <c r="H648" s="242"/>
      <c r="I648" s="252">
        <v>2194.8200000000002</v>
      </c>
      <c r="J648" s="252">
        <v>910.19</v>
      </c>
      <c r="K648" s="252">
        <v>3703.57</v>
      </c>
      <c r="L648" s="252">
        <v>712.5</v>
      </c>
      <c r="M648" s="252"/>
      <c r="N648" s="252">
        <v>116.53</v>
      </c>
      <c r="O648" s="252"/>
      <c r="P648" s="252">
        <f t="shared" si="31"/>
        <v>7637.61</v>
      </c>
      <c r="Q648" s="252">
        <v>7637.61</v>
      </c>
      <c r="R648" s="183">
        <v>45279</v>
      </c>
      <c r="S648" s="255">
        <v>3672093</v>
      </c>
      <c r="T648" s="252"/>
      <c r="U648" s="252"/>
      <c r="V648" s="252"/>
      <c r="W648" s="252"/>
      <c r="X648" s="252"/>
      <c r="Y648" s="299"/>
    </row>
    <row r="649" spans="1:25" s="254" customFormat="1" x14ac:dyDescent="0.25">
      <c r="A649" s="289" t="s">
        <v>4629</v>
      </c>
      <c r="B649" s="237" t="s">
        <v>4630</v>
      </c>
      <c r="C649" s="273" t="s">
        <v>2021</v>
      </c>
      <c r="D649" s="235" t="s">
        <v>4631</v>
      </c>
      <c r="E649" s="242" t="s">
        <v>1604</v>
      </c>
      <c r="F649" s="232">
        <v>45177</v>
      </c>
      <c r="G649" s="242" t="s">
        <v>331</v>
      </c>
      <c r="H649" s="242"/>
      <c r="I649" s="252">
        <v>3964.75</v>
      </c>
      <c r="J649" s="252">
        <v>614.54</v>
      </c>
      <c r="K649" s="252">
        <v>3789.89</v>
      </c>
      <c r="L649" s="252">
        <v>705.28</v>
      </c>
      <c r="M649" s="252"/>
      <c r="N649" s="252">
        <v>157.11000000000001</v>
      </c>
      <c r="O649" s="252"/>
      <c r="P649" s="252">
        <f t="shared" si="31"/>
        <v>9231.5700000000015</v>
      </c>
      <c r="Q649" s="252">
        <v>9231.57</v>
      </c>
      <c r="R649" s="183">
        <v>45198</v>
      </c>
      <c r="S649" s="255">
        <v>3617898</v>
      </c>
      <c r="T649" s="252"/>
      <c r="U649" s="252">
        <v>622.79</v>
      </c>
      <c r="V649" s="252">
        <v>3840.8</v>
      </c>
      <c r="W649" s="252">
        <v>714.75</v>
      </c>
      <c r="X649" s="252"/>
      <c r="Y649" s="299">
        <v>159.22</v>
      </c>
    </row>
    <row r="650" spans="1:25" s="254" customFormat="1" x14ac:dyDescent="0.25">
      <c r="A650" s="289" t="s">
        <v>4715</v>
      </c>
      <c r="B650" s="237" t="s">
        <v>1696</v>
      </c>
      <c r="C650" s="273" t="s">
        <v>2021</v>
      </c>
      <c r="D650" s="235" t="s">
        <v>4716</v>
      </c>
      <c r="E650" s="242" t="s">
        <v>1604</v>
      </c>
      <c r="F650" s="232">
        <v>45230</v>
      </c>
      <c r="G650" s="242" t="s">
        <v>331</v>
      </c>
      <c r="H650" s="242"/>
      <c r="I650" s="252">
        <v>4018.01</v>
      </c>
      <c r="J650" s="252">
        <v>622.79</v>
      </c>
      <c r="K650" s="252">
        <v>3840.8</v>
      </c>
      <c r="L650" s="252">
        <v>714.75</v>
      </c>
      <c r="M650" s="252"/>
      <c r="N650" s="252">
        <v>159.22</v>
      </c>
      <c r="O650" s="252"/>
      <c r="P650" s="252">
        <f t="shared" si="31"/>
        <v>9355.57</v>
      </c>
      <c r="Q650" s="252">
        <v>9355.57</v>
      </c>
      <c r="R650" s="183">
        <v>45233</v>
      </c>
      <c r="S650" s="255">
        <v>3637231</v>
      </c>
      <c r="T650" s="252"/>
      <c r="U650" s="252"/>
      <c r="V650" s="252"/>
      <c r="W650" s="252"/>
      <c r="X650" s="252"/>
      <c r="Y650" s="286"/>
    </row>
    <row r="651" spans="1:25" s="254" customFormat="1" x14ac:dyDescent="0.25">
      <c r="A651" s="289" t="s">
        <v>4632</v>
      </c>
      <c r="B651" s="237" t="s">
        <v>4633</v>
      </c>
      <c r="C651" s="273" t="s">
        <v>2021</v>
      </c>
      <c r="D651" s="235" t="s">
        <v>4634</v>
      </c>
      <c r="E651" s="242" t="s">
        <v>1604</v>
      </c>
      <c r="F651" s="232">
        <v>45194</v>
      </c>
      <c r="G651" s="242" t="s">
        <v>331</v>
      </c>
      <c r="H651" s="242"/>
      <c r="I651" s="252">
        <v>3964.75</v>
      </c>
      <c r="J651" s="252">
        <v>614.54</v>
      </c>
      <c r="K651" s="252">
        <v>3789.89</v>
      </c>
      <c r="L651" s="252">
        <v>705.28</v>
      </c>
      <c r="M651" s="252"/>
      <c r="N651" s="252">
        <v>157.11000000000001</v>
      </c>
      <c r="O651" s="252"/>
      <c r="P651" s="252">
        <f t="shared" si="31"/>
        <v>9231.5700000000015</v>
      </c>
      <c r="Q651" s="252">
        <v>9231.57</v>
      </c>
      <c r="R651" s="183">
        <v>45222</v>
      </c>
      <c r="S651" s="255">
        <v>3628260</v>
      </c>
      <c r="T651" s="19"/>
      <c r="U651" s="19"/>
      <c r="V651" s="19"/>
      <c r="W651" s="19"/>
      <c r="X651" s="19"/>
    </row>
    <row r="652" spans="1:25" s="254" customFormat="1" x14ac:dyDescent="0.25">
      <c r="A652" s="289" t="s">
        <v>4695</v>
      </c>
      <c r="B652" s="237" t="s">
        <v>4696</v>
      </c>
      <c r="C652" s="273" t="s">
        <v>2021</v>
      </c>
      <c r="D652" s="235" t="s">
        <v>4697</v>
      </c>
      <c r="E652" s="242" t="s">
        <v>1614</v>
      </c>
      <c r="F652" s="232">
        <v>45203</v>
      </c>
      <c r="G652" s="242" t="s">
        <v>330</v>
      </c>
      <c r="H652" s="242"/>
      <c r="I652" s="252">
        <v>6963.73</v>
      </c>
      <c r="J652" s="252">
        <v>643.41</v>
      </c>
      <c r="K652" s="252">
        <v>6783.17</v>
      </c>
      <c r="L652" s="252">
        <v>1406.12</v>
      </c>
      <c r="M652" s="252"/>
      <c r="N652" s="252">
        <v>246.79</v>
      </c>
      <c r="O652" s="252"/>
      <c r="P652" s="252">
        <f t="shared" si="31"/>
        <v>16043.220000000001</v>
      </c>
      <c r="Q652" s="252">
        <v>16043.22</v>
      </c>
      <c r="R652" s="183">
        <v>45272</v>
      </c>
      <c r="S652" s="255">
        <v>3668506</v>
      </c>
      <c r="T652" s="19"/>
      <c r="U652" s="19"/>
      <c r="V652" s="19"/>
      <c r="W652" s="19"/>
      <c r="X652" s="19"/>
    </row>
    <row r="653" spans="1:25" s="254" customFormat="1" x14ac:dyDescent="0.25">
      <c r="A653" s="289" t="s">
        <v>4852</v>
      </c>
      <c r="B653" s="237" t="s">
        <v>2504</v>
      </c>
      <c r="C653" s="273" t="s">
        <v>2021</v>
      </c>
      <c r="D653" s="235" t="s">
        <v>4853</v>
      </c>
      <c r="E653" s="242" t="s">
        <v>4854</v>
      </c>
      <c r="F653" s="232">
        <v>45271</v>
      </c>
      <c r="G653" s="242" t="s">
        <v>330</v>
      </c>
      <c r="H653" s="242"/>
      <c r="I653" s="252">
        <v>7057.27</v>
      </c>
      <c r="J653" s="252">
        <v>652.05999999999995</v>
      </c>
      <c r="K653" s="252">
        <v>6874.29</v>
      </c>
      <c r="L653" s="252">
        <v>1425</v>
      </c>
      <c r="M653" s="252"/>
      <c r="N653" s="252">
        <v>250.1</v>
      </c>
      <c r="O653" s="252"/>
      <c r="P653" s="252">
        <f t="shared" si="31"/>
        <v>16258.72</v>
      </c>
      <c r="Q653" s="252">
        <v>17599.990000000002</v>
      </c>
      <c r="R653" s="183">
        <v>45413</v>
      </c>
      <c r="S653" s="255">
        <v>3755656</v>
      </c>
      <c r="T653" s="19"/>
      <c r="U653" s="19"/>
      <c r="V653" s="19"/>
      <c r="W653" s="19"/>
      <c r="X653" s="19"/>
    </row>
    <row r="654" spans="1:25" s="254" customFormat="1" x14ac:dyDescent="0.25">
      <c r="A654" s="289" t="s">
        <v>5235</v>
      </c>
      <c r="B654" s="237" t="s">
        <v>5236</v>
      </c>
      <c r="C654" s="273" t="s">
        <v>2021</v>
      </c>
      <c r="D654" s="235" t="s">
        <v>5237</v>
      </c>
      <c r="E654" s="242" t="s">
        <v>4881</v>
      </c>
      <c r="F654" s="232">
        <v>45323</v>
      </c>
      <c r="G654" s="242" t="s">
        <v>331</v>
      </c>
      <c r="H654" s="242"/>
      <c r="I654" s="252">
        <v>4035.76</v>
      </c>
      <c r="J654" s="252">
        <v>625.54999999999995</v>
      </c>
      <c r="K654" s="252">
        <v>3857.77</v>
      </c>
      <c r="L654" s="252">
        <v>717.91</v>
      </c>
      <c r="M654" s="252"/>
      <c r="N654" s="252">
        <v>159.91999999999999</v>
      </c>
      <c r="O654" s="252"/>
      <c r="P654" s="252">
        <f t="shared" si="31"/>
        <v>9396.91</v>
      </c>
      <c r="Q654" s="252"/>
      <c r="R654" s="183"/>
      <c r="S654" s="255"/>
      <c r="T654" s="19"/>
      <c r="U654" s="19"/>
      <c r="V654" s="19"/>
      <c r="W654" s="19"/>
      <c r="X654" s="19"/>
    </row>
    <row r="655" spans="1:25" s="254" customFormat="1" x14ac:dyDescent="0.25">
      <c r="A655" s="289" t="s">
        <v>4717</v>
      </c>
      <c r="B655" s="237" t="s">
        <v>4718</v>
      </c>
      <c r="C655" s="273" t="s">
        <v>2021</v>
      </c>
      <c r="D655" s="235" t="s">
        <v>4719</v>
      </c>
      <c r="E655" s="242" t="s">
        <v>1604</v>
      </c>
      <c r="F655" s="232">
        <v>45229</v>
      </c>
      <c r="G655" s="242" t="s">
        <v>331</v>
      </c>
      <c r="H655" s="242"/>
      <c r="I655" s="252">
        <v>4108.1000000000004</v>
      </c>
      <c r="J655" s="252">
        <v>622.79</v>
      </c>
      <c r="K655" s="252">
        <v>3840.8</v>
      </c>
      <c r="L655" s="252">
        <v>714.75</v>
      </c>
      <c r="M655" s="252"/>
      <c r="N655" s="252">
        <v>159.22</v>
      </c>
      <c r="O655" s="252"/>
      <c r="P655" s="252">
        <f t="shared" si="31"/>
        <v>9445.66</v>
      </c>
      <c r="Q655" s="252">
        <v>9445.66</v>
      </c>
      <c r="R655" s="183">
        <v>45231</v>
      </c>
      <c r="S655" s="255">
        <v>3633969</v>
      </c>
      <c r="T655" s="19"/>
      <c r="U655" s="19"/>
      <c r="V655" s="19"/>
      <c r="W655" s="19"/>
      <c r="X655" s="19"/>
    </row>
    <row r="656" spans="1:25" s="254" customFormat="1" x14ac:dyDescent="0.25">
      <c r="A656" s="289" t="s">
        <v>4720</v>
      </c>
      <c r="B656" s="237" t="s">
        <v>4721</v>
      </c>
      <c r="C656" s="273" t="s">
        <v>2021</v>
      </c>
      <c r="D656" s="235" t="s">
        <v>4722</v>
      </c>
      <c r="E656" s="242" t="s">
        <v>1604</v>
      </c>
      <c r="F656" s="232">
        <v>45229</v>
      </c>
      <c r="G656" s="242" t="s">
        <v>331</v>
      </c>
      <c r="H656" s="242"/>
      <c r="I656" s="252">
        <v>4108.01</v>
      </c>
      <c r="J656" s="252">
        <v>622.79</v>
      </c>
      <c r="K656" s="252">
        <v>3840.8</v>
      </c>
      <c r="L656" s="252">
        <v>714.75</v>
      </c>
      <c r="M656" s="252"/>
      <c r="N656" s="252">
        <v>159.22</v>
      </c>
      <c r="O656" s="252"/>
      <c r="P656" s="252">
        <f t="shared" si="31"/>
        <v>9445.57</v>
      </c>
      <c r="Q656" s="252">
        <v>9445.57</v>
      </c>
      <c r="R656" s="183">
        <v>45231</v>
      </c>
      <c r="S656" s="255">
        <v>3633970</v>
      </c>
      <c r="T656" s="19"/>
      <c r="U656" s="19"/>
      <c r="V656" s="19"/>
      <c r="W656" s="19"/>
      <c r="X656" s="19"/>
    </row>
    <row r="657" spans="1:24" s="254" customFormat="1" x14ac:dyDescent="0.25">
      <c r="A657" s="289" t="s">
        <v>4742</v>
      </c>
      <c r="B657" s="237" t="s">
        <v>4743</v>
      </c>
      <c r="C657" s="273" t="s">
        <v>2021</v>
      </c>
      <c r="D657" s="235" t="s">
        <v>4744</v>
      </c>
      <c r="E657" s="242" t="s">
        <v>1604</v>
      </c>
      <c r="F657" s="232">
        <v>45245</v>
      </c>
      <c r="G657" s="242" t="s">
        <v>331</v>
      </c>
      <c r="H657" s="242"/>
      <c r="I657" s="252">
        <v>4018.01</v>
      </c>
      <c r="J657" s="252">
        <v>622.79</v>
      </c>
      <c r="K657" s="252">
        <v>3840.8</v>
      </c>
      <c r="L657" s="252">
        <v>714.75</v>
      </c>
      <c r="M657" s="252"/>
      <c r="N657" s="252">
        <v>159.22</v>
      </c>
      <c r="O657" s="252"/>
      <c r="P657" s="252">
        <f t="shared" si="31"/>
        <v>9355.57</v>
      </c>
      <c r="Q657" s="252">
        <v>9355.57</v>
      </c>
      <c r="R657" s="183">
        <v>45260</v>
      </c>
      <c r="S657" s="255">
        <v>3658598</v>
      </c>
      <c r="T657" s="19"/>
      <c r="U657" s="19"/>
      <c r="V657" s="19"/>
      <c r="W657" s="19"/>
      <c r="X657" s="19"/>
    </row>
    <row r="658" spans="1:24" s="254" customFormat="1" x14ac:dyDescent="0.25">
      <c r="A658" s="289" t="s">
        <v>4745</v>
      </c>
      <c r="B658" s="237" t="s">
        <v>4746</v>
      </c>
      <c r="C658" s="273" t="s">
        <v>2021</v>
      </c>
      <c r="D658" s="235" t="s">
        <v>4747</v>
      </c>
      <c r="E658" s="242" t="s">
        <v>1604</v>
      </c>
      <c r="F658" s="232">
        <v>45244</v>
      </c>
      <c r="G658" s="242" t="s">
        <v>331</v>
      </c>
      <c r="H658" s="242"/>
      <c r="I658" s="252">
        <v>4018.01</v>
      </c>
      <c r="J658" s="252">
        <v>622.79</v>
      </c>
      <c r="K658" s="252">
        <v>3840.8</v>
      </c>
      <c r="L658" s="252">
        <v>714.75</v>
      </c>
      <c r="M658" s="252"/>
      <c r="N658" s="252">
        <v>159.22</v>
      </c>
      <c r="O658" s="252"/>
      <c r="P658" s="252">
        <f t="shared" si="31"/>
        <v>9355.57</v>
      </c>
      <c r="Q658" s="252">
        <v>9355.57</v>
      </c>
      <c r="R658" s="183">
        <v>45258</v>
      </c>
      <c r="S658" s="255">
        <v>3654184</v>
      </c>
      <c r="T658" s="19"/>
      <c r="U658" s="19"/>
      <c r="V658" s="19"/>
      <c r="W658" s="19"/>
      <c r="X658" s="19"/>
    </row>
    <row r="659" spans="1:24" s="254" customFormat="1" x14ac:dyDescent="0.25">
      <c r="A659" s="289" t="s">
        <v>5135</v>
      </c>
      <c r="B659" s="237" t="s">
        <v>5136</v>
      </c>
      <c r="C659" s="273" t="s">
        <v>2021</v>
      </c>
      <c r="D659" s="235" t="s">
        <v>5137</v>
      </c>
      <c r="E659" s="242" t="s">
        <v>5138</v>
      </c>
      <c r="F659" s="232">
        <v>45279</v>
      </c>
      <c r="G659" s="242" t="s">
        <v>329</v>
      </c>
      <c r="H659" s="242"/>
      <c r="I659" s="252">
        <v>1618.8</v>
      </c>
      <c r="J659" s="252">
        <v>1732.13</v>
      </c>
      <c r="K659" s="252">
        <v>1466.93</v>
      </c>
      <c r="L659" s="252">
        <v>712.5</v>
      </c>
      <c r="M659" s="252"/>
      <c r="N659" s="252">
        <v>112.5</v>
      </c>
      <c r="O659" s="252"/>
      <c r="P659" s="252">
        <f t="shared" si="31"/>
        <v>5642.8600000000006</v>
      </c>
      <c r="Q659" s="252">
        <v>5665.44</v>
      </c>
      <c r="R659" s="183">
        <v>45323</v>
      </c>
      <c r="S659" s="255">
        <v>3692757</v>
      </c>
      <c r="T659" s="19"/>
      <c r="U659" s="19"/>
      <c r="V659" s="19"/>
      <c r="W659" s="19"/>
      <c r="X659" s="19"/>
    </row>
    <row r="660" spans="1:24" s="254" customFormat="1" x14ac:dyDescent="0.25">
      <c r="A660" s="289" t="s">
        <v>4725</v>
      </c>
      <c r="B660" s="237" t="s">
        <v>1851</v>
      </c>
      <c r="C660" s="273" t="s">
        <v>2021</v>
      </c>
      <c r="D660" s="235" t="s">
        <v>4726</v>
      </c>
      <c r="E660" s="242" t="s">
        <v>1628</v>
      </c>
      <c r="F660" s="232">
        <v>45230</v>
      </c>
      <c r="G660" s="242" t="s">
        <v>330</v>
      </c>
      <c r="H660" s="242"/>
      <c r="I660" s="252">
        <v>3798.81</v>
      </c>
      <c r="J660" s="252">
        <v>326.02999999999997</v>
      </c>
      <c r="K660" s="252">
        <v>3437.14</v>
      </c>
      <c r="L660" s="252">
        <v>983.49</v>
      </c>
      <c r="M660" s="252"/>
      <c r="N660" s="252">
        <v>132.6</v>
      </c>
      <c r="O660" s="252"/>
      <c r="P660" s="252">
        <f t="shared" si="31"/>
        <v>8678.07</v>
      </c>
      <c r="Q660" s="252">
        <v>8678.07</v>
      </c>
      <c r="R660" s="183">
        <v>45237</v>
      </c>
      <c r="S660" s="255">
        <v>3637278</v>
      </c>
      <c r="T660" s="19"/>
      <c r="U660" s="19"/>
      <c r="V660" s="19"/>
      <c r="W660" s="19"/>
      <c r="X660" s="19"/>
    </row>
    <row r="661" spans="1:24" s="254" customFormat="1" x14ac:dyDescent="0.25">
      <c r="A661" s="338" t="s">
        <v>5287</v>
      </c>
      <c r="B661" s="341" t="s">
        <v>5288</v>
      </c>
      <c r="C661" s="273" t="s">
        <v>2021</v>
      </c>
      <c r="D661" s="339" t="s">
        <v>5289</v>
      </c>
      <c r="E661" s="342" t="s">
        <v>4896</v>
      </c>
      <c r="F661" s="340">
        <v>45364</v>
      </c>
      <c r="G661" s="342" t="s">
        <v>331</v>
      </c>
      <c r="H661" s="342"/>
      <c r="I661" s="252">
        <v>4035.76</v>
      </c>
      <c r="J661" s="252">
        <v>625.54999999999995</v>
      </c>
      <c r="K661" s="252">
        <v>3857.77</v>
      </c>
      <c r="L661" s="252">
        <v>717.91</v>
      </c>
      <c r="M661" s="252"/>
      <c r="N661" s="252">
        <v>159.91999999999999</v>
      </c>
      <c r="O661" s="252"/>
      <c r="P661" s="252">
        <f t="shared" si="31"/>
        <v>9396.91</v>
      </c>
      <c r="Q661" s="252">
        <v>9827.4500000000007</v>
      </c>
      <c r="R661" s="183">
        <v>45818</v>
      </c>
      <c r="S661" s="255">
        <v>4048305</v>
      </c>
      <c r="T661" s="19"/>
      <c r="U661" s="19"/>
      <c r="V661" s="19"/>
      <c r="W661" s="19"/>
      <c r="X661" s="19"/>
    </row>
    <row r="662" spans="1:24" s="254" customFormat="1" x14ac:dyDescent="0.25">
      <c r="A662" s="338" t="s">
        <v>5420</v>
      </c>
      <c r="B662" s="341" t="s">
        <v>1745</v>
      </c>
      <c r="C662" s="273" t="s">
        <v>2021</v>
      </c>
      <c r="D662" s="339" t="s">
        <v>5421</v>
      </c>
      <c r="E662" s="342" t="s">
        <v>1622</v>
      </c>
      <c r="F662" s="340">
        <v>45419</v>
      </c>
      <c r="G662" s="342" t="s">
        <v>329</v>
      </c>
      <c r="H662" s="342"/>
      <c r="I662" s="252">
        <v>8148.44</v>
      </c>
      <c r="J662" s="252">
        <v>1263.02</v>
      </c>
      <c r="K662" s="252">
        <v>7789.07</v>
      </c>
      <c r="L662" s="252">
        <v>1449.51</v>
      </c>
      <c r="M662" s="252"/>
      <c r="N662" s="252">
        <v>322.89</v>
      </c>
      <c r="O662" s="252"/>
      <c r="P662" s="252">
        <f t="shared" si="31"/>
        <v>18972.929999999997</v>
      </c>
      <c r="Q662" s="252"/>
      <c r="R662" s="183"/>
      <c r="S662" s="255"/>
      <c r="T662" s="19"/>
      <c r="U662" s="19"/>
      <c r="V662" s="19"/>
      <c r="W662" s="19"/>
      <c r="X662" s="19"/>
    </row>
    <row r="663" spans="1:24" s="254" customFormat="1" x14ac:dyDescent="0.25">
      <c r="A663" s="338" t="s">
        <v>4855</v>
      </c>
      <c r="B663" s="341" t="s">
        <v>4856</v>
      </c>
      <c r="C663" s="273" t="s">
        <v>2021</v>
      </c>
      <c r="D663" s="339" t="s">
        <v>4857</v>
      </c>
      <c r="E663" s="342" t="s">
        <v>4858</v>
      </c>
      <c r="F663" s="340">
        <v>45294</v>
      </c>
      <c r="G663" s="342" t="s">
        <v>328</v>
      </c>
      <c r="H663" s="342"/>
      <c r="I663" s="252">
        <v>2194.8200000000002</v>
      </c>
      <c r="J663" s="252">
        <v>910.19</v>
      </c>
      <c r="K663" s="252">
        <v>3703.57</v>
      </c>
      <c r="L663" s="252">
        <v>712.5</v>
      </c>
      <c r="M663" s="252"/>
      <c r="N663" s="252">
        <v>116.53</v>
      </c>
      <c r="O663" s="252"/>
      <c r="P663" s="252">
        <f t="shared" si="31"/>
        <v>7637.61</v>
      </c>
      <c r="Q663" s="252">
        <v>7637.61</v>
      </c>
      <c r="R663" s="183">
        <v>45303</v>
      </c>
      <c r="S663" s="255">
        <v>3682388</v>
      </c>
      <c r="T663" s="19"/>
      <c r="U663" s="19"/>
      <c r="V663" s="19"/>
      <c r="W663" s="19"/>
      <c r="X663" s="19"/>
    </row>
    <row r="664" spans="1:24" s="254" customFormat="1" x14ac:dyDescent="0.25">
      <c r="A664" s="338" t="s">
        <v>4859</v>
      </c>
      <c r="B664" s="341" t="s">
        <v>4862</v>
      </c>
      <c r="C664" s="273" t="s">
        <v>2021</v>
      </c>
      <c r="D664" s="339" t="s">
        <v>4863</v>
      </c>
      <c r="E664" s="342" t="s">
        <v>1837</v>
      </c>
      <c r="F664" s="340">
        <v>45240</v>
      </c>
      <c r="G664" s="342" t="s">
        <v>329</v>
      </c>
      <c r="H664" s="342"/>
      <c r="I664" s="252">
        <v>1618.8</v>
      </c>
      <c r="J664" s="252">
        <v>1732.13</v>
      </c>
      <c r="K664" s="252">
        <v>1466.93</v>
      </c>
      <c r="L664" s="252">
        <v>712.5</v>
      </c>
      <c r="M664" s="252"/>
      <c r="N664" s="252">
        <v>112.5</v>
      </c>
      <c r="O664" s="252"/>
      <c r="P664" s="252">
        <f t="shared" si="31"/>
        <v>5642.8600000000006</v>
      </c>
      <c r="Q664" s="252">
        <v>5665.44</v>
      </c>
      <c r="R664" s="183">
        <v>45329</v>
      </c>
      <c r="S664" s="255">
        <v>3696750</v>
      </c>
      <c r="T664" s="19"/>
      <c r="U664" s="19"/>
      <c r="V664" s="19"/>
      <c r="W664" s="19"/>
      <c r="X664" s="19"/>
    </row>
    <row r="665" spans="1:24" s="254" customFormat="1" x14ac:dyDescent="0.25">
      <c r="A665" s="338" t="s">
        <v>5392</v>
      </c>
      <c r="B665" s="341" t="s">
        <v>5393</v>
      </c>
      <c r="C665" s="273" t="s">
        <v>2021</v>
      </c>
      <c r="D665" s="339" t="s">
        <v>5394</v>
      </c>
      <c r="E665" s="342" t="s">
        <v>5395</v>
      </c>
      <c r="F665" s="340">
        <v>45765</v>
      </c>
      <c r="G665" s="342" t="s">
        <v>330</v>
      </c>
      <c r="H665" s="342"/>
      <c r="I665" s="252">
        <v>7156.01</v>
      </c>
      <c r="J665" s="252">
        <v>661.18</v>
      </c>
      <c r="K665" s="252">
        <v>6970.47</v>
      </c>
      <c r="L665" s="252">
        <v>1444.94</v>
      </c>
      <c r="M665" s="252"/>
      <c r="N665" s="252">
        <v>253.6</v>
      </c>
      <c r="O665" s="252"/>
      <c r="P665" s="252">
        <f t="shared" si="31"/>
        <v>16486.2</v>
      </c>
      <c r="Q665" s="252"/>
      <c r="R665" s="183"/>
      <c r="S665" s="255"/>
      <c r="T665" s="19"/>
      <c r="U665" s="19"/>
      <c r="V665" s="19"/>
      <c r="W665" s="19"/>
      <c r="X665" s="19"/>
    </row>
    <row r="666" spans="1:24" s="254" customFormat="1" x14ac:dyDescent="0.25">
      <c r="A666" s="338" t="s">
        <v>4860</v>
      </c>
      <c r="B666" s="341" t="s">
        <v>4864</v>
      </c>
      <c r="C666" s="273" t="s">
        <v>2021</v>
      </c>
      <c r="D666" s="339" t="s">
        <v>4865</v>
      </c>
      <c r="E666" s="342" t="s">
        <v>4866</v>
      </c>
      <c r="F666" s="340">
        <v>45259</v>
      </c>
      <c r="G666" s="342" t="s">
        <v>329</v>
      </c>
      <c r="H666" s="342"/>
      <c r="I666" s="252">
        <v>12950.42</v>
      </c>
      <c r="J666" s="252">
        <v>13857.04</v>
      </c>
      <c r="K666" s="252">
        <v>11735.41</v>
      </c>
      <c r="L666" s="252">
        <v>5700.01</v>
      </c>
      <c r="M666" s="252"/>
      <c r="N666" s="252">
        <v>900.02</v>
      </c>
      <c r="O666" s="252"/>
      <c r="P666" s="252">
        <f t="shared" si="31"/>
        <v>45142.899999999994</v>
      </c>
      <c r="Q666" s="252">
        <v>46930.31</v>
      </c>
      <c r="R666" s="183">
        <v>45615</v>
      </c>
      <c r="S666" s="255">
        <v>3898988</v>
      </c>
      <c r="T666" s="19"/>
      <c r="U666" s="19"/>
      <c r="V666" s="19"/>
      <c r="W666" s="19"/>
      <c r="X666" s="19"/>
    </row>
    <row r="667" spans="1:24" s="254" customFormat="1" x14ac:dyDescent="0.25">
      <c r="A667" s="338" t="s">
        <v>5396</v>
      </c>
      <c r="B667" s="341" t="s">
        <v>5397</v>
      </c>
      <c r="C667" s="273" t="s">
        <v>2021</v>
      </c>
      <c r="D667" s="339" t="s">
        <v>5398</v>
      </c>
      <c r="E667" s="342" t="s">
        <v>1612</v>
      </c>
      <c r="F667" s="340">
        <v>45415</v>
      </c>
      <c r="G667" s="342" t="s">
        <v>325</v>
      </c>
      <c r="H667" s="342"/>
      <c r="I667" s="252">
        <v>23111.78</v>
      </c>
      <c r="J667" s="252">
        <v>1983.54</v>
      </c>
      <c r="K667" s="252">
        <v>20911.400000000001</v>
      </c>
      <c r="L667" s="252">
        <v>5983.51</v>
      </c>
      <c r="M667" s="252"/>
      <c r="N667" s="252">
        <v>806.71</v>
      </c>
      <c r="O667" s="252"/>
      <c r="P667" s="252">
        <f t="shared" si="31"/>
        <v>52796.94</v>
      </c>
      <c r="Q667" s="252">
        <v>52796.94</v>
      </c>
      <c r="R667" s="183">
        <v>45820</v>
      </c>
      <c r="S667" s="255">
        <v>4050174</v>
      </c>
      <c r="T667" s="19"/>
      <c r="U667" s="19"/>
      <c r="V667" s="19"/>
      <c r="W667" s="19"/>
      <c r="X667" s="19"/>
    </row>
    <row r="668" spans="1:24" s="254" customFormat="1" x14ac:dyDescent="0.25">
      <c r="A668" s="289" t="s">
        <v>4861</v>
      </c>
      <c r="B668" s="237" t="s">
        <v>4867</v>
      </c>
      <c r="C668" s="273" t="s">
        <v>2021</v>
      </c>
      <c r="D668" s="235" t="s">
        <v>4868</v>
      </c>
      <c r="E668" s="242" t="s">
        <v>4834</v>
      </c>
      <c r="F668" s="232">
        <v>45238</v>
      </c>
      <c r="G668" s="242" t="s">
        <v>331</v>
      </c>
      <c r="H668" s="242"/>
      <c r="I668" s="252">
        <v>4018.01</v>
      </c>
      <c r="J668" s="252">
        <v>622.79</v>
      </c>
      <c r="K668" s="252">
        <v>3840.8</v>
      </c>
      <c r="L668" s="252">
        <v>714.75</v>
      </c>
      <c r="M668" s="252"/>
      <c r="N668" s="252">
        <v>159.22</v>
      </c>
      <c r="O668" s="252"/>
      <c r="P668" s="252">
        <f t="shared" si="31"/>
        <v>9355.57</v>
      </c>
      <c r="Q668" s="252">
        <v>9392.99</v>
      </c>
      <c r="R668" s="183">
        <v>45330</v>
      </c>
      <c r="S668" s="255">
        <v>3698808</v>
      </c>
      <c r="T668" s="19"/>
      <c r="U668" s="19"/>
      <c r="V668" s="19"/>
      <c r="W668" s="19"/>
      <c r="X668" s="19"/>
    </row>
    <row r="669" spans="1:24" s="254" customFormat="1" x14ac:dyDescent="0.25">
      <c r="A669" s="592" t="s">
        <v>5290</v>
      </c>
      <c r="B669" s="355" t="s">
        <v>5293</v>
      </c>
      <c r="C669" s="596" t="s">
        <v>2021</v>
      </c>
      <c r="D669" s="594" t="s">
        <v>5291</v>
      </c>
      <c r="E669" s="594" t="s">
        <v>5292</v>
      </c>
      <c r="F669" s="598">
        <v>45362</v>
      </c>
      <c r="G669" s="594" t="s">
        <v>325</v>
      </c>
      <c r="H669" s="359">
        <v>1</v>
      </c>
      <c r="I669" s="252">
        <v>7631.19</v>
      </c>
      <c r="J669" s="252">
        <v>654.94000000000005</v>
      </c>
      <c r="K669" s="252">
        <v>6904.66</v>
      </c>
      <c r="L669" s="252">
        <v>1975.67</v>
      </c>
      <c r="M669" s="252"/>
      <c r="N669" s="252">
        <v>266.37</v>
      </c>
      <c r="O669" s="252"/>
      <c r="P669" s="252">
        <f t="shared" si="31"/>
        <v>17432.829999999998</v>
      </c>
      <c r="Q669" s="252">
        <v>17837.95</v>
      </c>
      <c r="R669" s="183">
        <v>45855</v>
      </c>
      <c r="S669" s="255">
        <v>4069458</v>
      </c>
      <c r="T669" s="19"/>
      <c r="U669" s="19"/>
      <c r="V669" s="19"/>
      <c r="W669" s="19"/>
      <c r="X669" s="19"/>
    </row>
    <row r="670" spans="1:24" s="254" customFormat="1" x14ac:dyDescent="0.25">
      <c r="A670" s="683"/>
      <c r="B670" s="237" t="s">
        <v>5294</v>
      </c>
      <c r="C670" s="632"/>
      <c r="D670" s="621"/>
      <c r="E670" s="621"/>
      <c r="F670" s="622"/>
      <c r="G670" s="621"/>
      <c r="H670" s="242">
        <v>2</v>
      </c>
      <c r="I670" s="252">
        <v>30524.78</v>
      </c>
      <c r="J670" s="252">
        <v>2619.75</v>
      </c>
      <c r="K670" s="252">
        <v>27618.65</v>
      </c>
      <c r="L670" s="252">
        <v>7902.69</v>
      </c>
      <c r="M670" s="252"/>
      <c r="N670" s="252">
        <v>1065.46</v>
      </c>
      <c r="O670" s="252"/>
      <c r="P670" s="252">
        <f t="shared" si="31"/>
        <v>69731.33</v>
      </c>
      <c r="Q670" s="252"/>
      <c r="R670" s="183"/>
      <c r="S670" s="255"/>
      <c r="T670" s="19"/>
      <c r="U670" s="19"/>
      <c r="V670" s="19"/>
      <c r="W670" s="19"/>
      <c r="X670" s="19"/>
    </row>
    <row r="671" spans="1:24" s="254" customFormat="1" x14ac:dyDescent="0.25">
      <c r="A671" s="593"/>
      <c r="B671" s="237" t="s">
        <v>5295</v>
      </c>
      <c r="C671" s="597"/>
      <c r="D671" s="595"/>
      <c r="E671" s="595"/>
      <c r="F671" s="599"/>
      <c r="G671" s="595"/>
      <c r="H671" s="242">
        <v>3</v>
      </c>
      <c r="I671" s="252">
        <v>15262.39</v>
      </c>
      <c r="J671" s="252">
        <v>1309.8699999999999</v>
      </c>
      <c r="K671" s="252">
        <v>13809.32</v>
      </c>
      <c r="L671" s="252">
        <v>3951.35</v>
      </c>
      <c r="M671" s="252"/>
      <c r="N671" s="252">
        <v>532.73</v>
      </c>
      <c r="O671" s="252"/>
      <c r="P671" s="252">
        <f t="shared" si="31"/>
        <v>34865.660000000003</v>
      </c>
      <c r="Q671" s="252"/>
      <c r="R671" s="183"/>
      <c r="S671" s="255"/>
      <c r="T671" s="19"/>
      <c r="U671" s="19"/>
      <c r="V671" s="19"/>
      <c r="W671" s="19"/>
      <c r="X671" s="19"/>
    </row>
    <row r="672" spans="1:24" s="254" customFormat="1" x14ac:dyDescent="0.25">
      <c r="A672" s="289" t="s">
        <v>4727</v>
      </c>
      <c r="B672" s="237" t="s">
        <v>3373</v>
      </c>
      <c r="C672" s="273" t="s">
        <v>2021</v>
      </c>
      <c r="D672" s="235" t="s">
        <v>4728</v>
      </c>
      <c r="E672" s="242" t="s">
        <v>1628</v>
      </c>
      <c r="F672" s="232">
        <v>45237</v>
      </c>
      <c r="G672" s="242" t="s">
        <v>330</v>
      </c>
      <c r="H672" s="242"/>
      <c r="I672" s="252">
        <v>3798.81</v>
      </c>
      <c r="J672" s="252">
        <v>326.02999999999997</v>
      </c>
      <c r="K672" s="252">
        <v>3437.14</v>
      </c>
      <c r="L672" s="252">
        <v>983.49</v>
      </c>
      <c r="M672" s="252"/>
      <c r="N672" s="252">
        <v>132.6</v>
      </c>
      <c r="O672" s="252"/>
      <c r="P672" s="252">
        <f t="shared" si="31"/>
        <v>8678.07</v>
      </c>
      <c r="Q672" s="252">
        <v>8678.07</v>
      </c>
      <c r="R672" s="183">
        <v>45239</v>
      </c>
      <c r="S672" s="255">
        <v>3639630</v>
      </c>
      <c r="T672" s="19"/>
      <c r="U672" s="19"/>
      <c r="V672" s="19"/>
      <c r="W672" s="19"/>
      <c r="X672" s="19"/>
    </row>
    <row r="673" spans="1:27" s="254" customFormat="1" x14ac:dyDescent="0.25">
      <c r="A673" s="289" t="s">
        <v>4869</v>
      </c>
      <c r="B673" s="237" t="s">
        <v>4870</v>
      </c>
      <c r="C673" s="273" t="s">
        <v>2021</v>
      </c>
      <c r="D673" s="235" t="s">
        <v>4871</v>
      </c>
      <c r="E673" s="242" t="s">
        <v>1604</v>
      </c>
      <c r="F673" s="232">
        <v>45303</v>
      </c>
      <c r="G673" s="242" t="s">
        <v>331</v>
      </c>
      <c r="H673" s="242"/>
      <c r="I673" s="252">
        <v>4018.01</v>
      </c>
      <c r="J673" s="252">
        <v>622.79</v>
      </c>
      <c r="K673" s="252">
        <v>3840.8</v>
      </c>
      <c r="L673" s="252">
        <v>714.75</v>
      </c>
      <c r="M673" s="252"/>
      <c r="N673" s="252">
        <v>159.22</v>
      </c>
      <c r="O673" s="252"/>
      <c r="P673" s="252">
        <f t="shared" si="31"/>
        <v>9355.57</v>
      </c>
      <c r="Q673" s="252">
        <v>9355.57</v>
      </c>
      <c r="R673" s="183">
        <v>45320</v>
      </c>
      <c r="S673" s="255">
        <v>3689187</v>
      </c>
      <c r="T673" s="19"/>
      <c r="U673" s="19"/>
      <c r="V673" s="19"/>
      <c r="W673" s="19"/>
      <c r="X673" s="19"/>
    </row>
    <row r="674" spans="1:27" s="254" customFormat="1" x14ac:dyDescent="0.25">
      <c r="A674" s="289" t="s">
        <v>5296</v>
      </c>
      <c r="B674" s="237" t="s">
        <v>5297</v>
      </c>
      <c r="C674" s="273" t="s">
        <v>2021</v>
      </c>
      <c r="D674" s="235" t="s">
        <v>5298</v>
      </c>
      <c r="E674" s="242" t="s">
        <v>5299</v>
      </c>
      <c r="F674" s="232">
        <v>45363</v>
      </c>
      <c r="G674" s="242" t="s">
        <v>328</v>
      </c>
      <c r="H674" s="242"/>
      <c r="I674" s="252">
        <v>4409.03</v>
      </c>
      <c r="J674" s="252">
        <v>1828.43</v>
      </c>
      <c r="K674" s="252">
        <v>7439.87</v>
      </c>
      <c r="L674" s="252">
        <v>1431.3</v>
      </c>
      <c r="M674" s="252"/>
      <c r="N674" s="252">
        <v>234.08</v>
      </c>
      <c r="O674" s="252"/>
      <c r="P674" s="252">
        <f t="shared" si="31"/>
        <v>15342.71</v>
      </c>
      <c r="Q674" s="252"/>
      <c r="R674" s="183"/>
      <c r="S674" s="255"/>
      <c r="T674" s="19"/>
      <c r="U674" s="19"/>
      <c r="V674" s="19"/>
      <c r="W674" s="19"/>
      <c r="X674" s="19"/>
    </row>
    <row r="675" spans="1:27" s="254" customFormat="1" x14ac:dyDescent="0.25">
      <c r="A675" s="289" t="s">
        <v>5340</v>
      </c>
      <c r="B675" s="237" t="s">
        <v>5341</v>
      </c>
      <c r="C675" s="273" t="s">
        <v>2021</v>
      </c>
      <c r="D675" s="235" t="s">
        <v>5342</v>
      </c>
      <c r="E675" s="242" t="s">
        <v>4935</v>
      </c>
      <c r="F675" s="232">
        <v>45377</v>
      </c>
      <c r="G675" s="242" t="s">
        <v>331</v>
      </c>
      <c r="H675" s="242"/>
      <c r="I675" s="252">
        <v>8071.52</v>
      </c>
      <c r="J675" s="252">
        <v>1251.0899999999999</v>
      </c>
      <c r="K675" s="252">
        <v>7715.53</v>
      </c>
      <c r="L675" s="252">
        <v>1435.82</v>
      </c>
      <c r="M675" s="252"/>
      <c r="N675" s="252">
        <v>319.83999999999997</v>
      </c>
      <c r="O675" s="252"/>
      <c r="P675" s="252">
        <f t="shared" si="31"/>
        <v>18793.8</v>
      </c>
      <c r="Q675" s="252"/>
      <c r="R675" s="183"/>
      <c r="S675" s="255"/>
      <c r="T675" s="19"/>
      <c r="U675" s="19"/>
      <c r="V675" s="19"/>
      <c r="W675" s="19"/>
      <c r="X675" s="19"/>
    </row>
    <row r="676" spans="1:27" s="254" customFormat="1" x14ac:dyDescent="0.25">
      <c r="A676" s="289" t="s">
        <v>5238</v>
      </c>
      <c r="B676" s="237" t="s">
        <v>5239</v>
      </c>
      <c r="C676" s="273" t="s">
        <v>2021</v>
      </c>
      <c r="D676" s="235" t="s">
        <v>5240</v>
      </c>
      <c r="E676" s="242" t="s">
        <v>5241</v>
      </c>
      <c r="F676" s="232">
        <v>45350</v>
      </c>
      <c r="G676" s="242" t="s">
        <v>325</v>
      </c>
      <c r="H676" s="242"/>
      <c r="I676" s="252">
        <v>7631.19</v>
      </c>
      <c r="J676" s="252">
        <v>654.94000000000005</v>
      </c>
      <c r="K676" s="252">
        <v>6904.66</v>
      </c>
      <c r="L676" s="252">
        <v>1975.67</v>
      </c>
      <c r="M676" s="252"/>
      <c r="N676" s="252">
        <v>266.37</v>
      </c>
      <c r="O676" s="252"/>
      <c r="P676" s="252">
        <f t="shared" si="31"/>
        <v>17432.829999999998</v>
      </c>
      <c r="Q676" s="252">
        <v>17432.830000000002</v>
      </c>
      <c r="R676" s="183">
        <v>45379</v>
      </c>
      <c r="S676" s="255">
        <v>3736568</v>
      </c>
      <c r="T676" s="19"/>
      <c r="U676" s="19"/>
      <c r="V676" s="19"/>
      <c r="W676" s="19"/>
      <c r="X676" s="19"/>
    </row>
    <row r="677" spans="1:27" s="254" customFormat="1" x14ac:dyDescent="0.25">
      <c r="A677" s="289" t="s">
        <v>5359</v>
      </c>
      <c r="B677" s="237" t="s">
        <v>1716</v>
      </c>
      <c r="C677" s="273" t="s">
        <v>2021</v>
      </c>
      <c r="D677" s="235" t="s">
        <v>5360</v>
      </c>
      <c r="E677" s="242" t="s">
        <v>1630</v>
      </c>
      <c r="F677" s="232">
        <v>45399</v>
      </c>
      <c r="G677" s="242" t="s">
        <v>330</v>
      </c>
      <c r="H677" s="242"/>
      <c r="I677" s="252">
        <v>7088.45</v>
      </c>
      <c r="J677" s="252">
        <v>654.94000000000005</v>
      </c>
      <c r="K677" s="252">
        <v>6904.66</v>
      </c>
      <c r="L677" s="252">
        <v>1431.3</v>
      </c>
      <c r="M677" s="252"/>
      <c r="N677" s="252">
        <v>251.21</v>
      </c>
      <c r="O677" s="252"/>
      <c r="P677" s="252">
        <f t="shared" si="31"/>
        <v>16330.559999999998</v>
      </c>
      <c r="Q677" s="252"/>
      <c r="R677" s="183"/>
      <c r="S677" s="255"/>
      <c r="T677" s="19"/>
      <c r="U677" s="19"/>
      <c r="V677" s="19"/>
      <c r="W677" s="19"/>
      <c r="X677" s="19"/>
    </row>
    <row r="678" spans="1:27" s="254" customFormat="1" x14ac:dyDescent="0.25">
      <c r="A678" s="289" t="s">
        <v>5189</v>
      </c>
      <c r="B678" s="237" t="s">
        <v>5190</v>
      </c>
      <c r="C678" s="273" t="s">
        <v>2021</v>
      </c>
      <c r="D678" s="235" t="s">
        <v>5191</v>
      </c>
      <c r="E678" s="242" t="s">
        <v>5192</v>
      </c>
      <c r="F678" s="232">
        <v>45328</v>
      </c>
      <c r="G678" s="242" t="s">
        <v>330</v>
      </c>
      <c r="H678" s="242"/>
      <c r="I678" s="252">
        <v>7088.45</v>
      </c>
      <c r="J678" s="252">
        <v>654.94000000000005</v>
      </c>
      <c r="K678" s="252">
        <v>6904.66</v>
      </c>
      <c r="L678" s="252">
        <v>1431.3</v>
      </c>
      <c r="M678" s="252"/>
      <c r="N678" s="252">
        <v>251.21</v>
      </c>
      <c r="O678" s="252"/>
      <c r="P678" s="252">
        <f t="shared" si="31"/>
        <v>16330.559999999998</v>
      </c>
      <c r="Q678" s="252">
        <v>16330.56</v>
      </c>
      <c r="R678" s="183">
        <v>45345</v>
      </c>
      <c r="S678" s="255">
        <v>3710526</v>
      </c>
      <c r="T678" s="19"/>
      <c r="U678" s="19"/>
      <c r="V678" s="19"/>
      <c r="W678" s="19"/>
      <c r="X678" s="19"/>
    </row>
    <row r="679" spans="1:27" s="254" customFormat="1" x14ac:dyDescent="0.25">
      <c r="A679" s="289" t="s">
        <v>4750</v>
      </c>
      <c r="B679" s="237" t="s">
        <v>1851</v>
      </c>
      <c r="C679" s="273" t="s">
        <v>2021</v>
      </c>
      <c r="D679" s="235" t="s">
        <v>4751</v>
      </c>
      <c r="E679" s="242" t="s">
        <v>1628</v>
      </c>
      <c r="F679" s="232">
        <v>45268</v>
      </c>
      <c r="G679" s="242" t="s">
        <v>330</v>
      </c>
      <c r="H679" s="242"/>
      <c r="I679" s="252">
        <v>3798.81</v>
      </c>
      <c r="J679" s="252">
        <v>326.02999999999997</v>
      </c>
      <c r="K679" s="252">
        <v>3437.14</v>
      </c>
      <c r="L679" s="252">
        <v>983.49</v>
      </c>
      <c r="M679" s="252"/>
      <c r="N679" s="252">
        <v>132.6</v>
      </c>
      <c r="O679" s="252"/>
      <c r="P679" s="252">
        <f t="shared" si="31"/>
        <v>8678.07</v>
      </c>
      <c r="Q679" s="252">
        <v>8678.07</v>
      </c>
      <c r="R679" s="183">
        <v>45274</v>
      </c>
      <c r="S679" s="255">
        <v>3669617</v>
      </c>
      <c r="T679" s="19"/>
      <c r="U679" s="19"/>
      <c r="V679" s="19"/>
      <c r="W679" s="19"/>
      <c r="X679" s="19"/>
    </row>
    <row r="680" spans="1:27" s="254" customFormat="1" x14ac:dyDescent="0.25">
      <c r="A680" s="289" t="s">
        <v>5454</v>
      </c>
      <c r="B680" s="237" t="s">
        <v>5455</v>
      </c>
      <c r="C680" s="273" t="s">
        <v>2021</v>
      </c>
      <c r="D680" s="235" t="s">
        <v>5456</v>
      </c>
      <c r="E680" s="242" t="s">
        <v>5457</v>
      </c>
      <c r="F680" s="232">
        <v>45446</v>
      </c>
      <c r="G680" s="242" t="s">
        <v>330</v>
      </c>
      <c r="H680" s="242"/>
      <c r="I680" s="252">
        <v>7156.01</v>
      </c>
      <c r="J680" s="252">
        <v>661.01800000000003</v>
      </c>
      <c r="K680" s="252">
        <v>6970.47</v>
      </c>
      <c r="L680" s="252">
        <v>1444.94</v>
      </c>
      <c r="M680" s="252"/>
      <c r="N680" s="252">
        <v>253.6</v>
      </c>
      <c r="O680" s="252"/>
      <c r="P680" s="252">
        <f t="shared" si="31"/>
        <v>16486.038</v>
      </c>
      <c r="Q680" s="252"/>
      <c r="R680" s="183"/>
      <c r="S680" s="255"/>
      <c r="T680" s="19"/>
      <c r="U680" s="19"/>
      <c r="V680" s="19"/>
      <c r="W680" s="19"/>
      <c r="X680" s="19"/>
    </row>
    <row r="681" spans="1:27" s="254" customFormat="1" x14ac:dyDescent="0.25">
      <c r="A681" s="289" t="s">
        <v>5399</v>
      </c>
      <c r="B681" s="237" t="s">
        <v>5400</v>
      </c>
      <c r="C681" s="273" t="s">
        <v>2021</v>
      </c>
      <c r="D681" s="235" t="s">
        <v>5401</v>
      </c>
      <c r="E681" s="242" t="s">
        <v>5339</v>
      </c>
      <c r="F681" s="232">
        <v>45405</v>
      </c>
      <c r="G681" s="242" t="s">
        <v>330</v>
      </c>
      <c r="H681" s="242"/>
      <c r="I681" s="252">
        <v>7088.54</v>
      </c>
      <c r="J681" s="252">
        <v>654.94000000000005</v>
      </c>
      <c r="K681" s="252">
        <v>6904.66</v>
      </c>
      <c r="L681" s="252">
        <v>1431.3</v>
      </c>
      <c r="M681" s="252"/>
      <c r="N681" s="252">
        <v>251.21</v>
      </c>
      <c r="O681" s="252"/>
      <c r="P681" s="252">
        <f t="shared" si="31"/>
        <v>16330.649999999998</v>
      </c>
      <c r="Q681" s="252"/>
      <c r="R681" s="183"/>
      <c r="S681" s="255"/>
      <c r="T681" s="19"/>
      <c r="U681" s="19"/>
      <c r="V681" s="19"/>
      <c r="W681" s="19"/>
      <c r="X681" s="19"/>
    </row>
    <row r="682" spans="1:27" s="254" customFormat="1" x14ac:dyDescent="0.25">
      <c r="A682" s="289" t="s">
        <v>4872</v>
      </c>
      <c r="B682" s="237" t="s">
        <v>1716</v>
      </c>
      <c r="C682" s="273" t="s">
        <v>2021</v>
      </c>
      <c r="D682" s="235" t="s">
        <v>4877</v>
      </c>
      <c r="E682" s="242" t="s">
        <v>4878</v>
      </c>
      <c r="F682" s="232">
        <v>45279</v>
      </c>
      <c r="G682" s="242" t="s">
        <v>329</v>
      </c>
      <c r="H682" s="242"/>
      <c r="I682" s="252">
        <v>3237.6</v>
      </c>
      <c r="J682" s="252">
        <v>3464.26</v>
      </c>
      <c r="K682" s="252">
        <v>2933.85</v>
      </c>
      <c r="L682" s="252">
        <v>1425</v>
      </c>
      <c r="M682" s="252"/>
      <c r="N682" s="252">
        <v>225</v>
      </c>
      <c r="O682" s="252"/>
      <c r="P682" s="252">
        <f t="shared" si="31"/>
        <v>11285.710000000001</v>
      </c>
      <c r="Q682" s="252"/>
      <c r="R682" s="183"/>
      <c r="S682" s="255"/>
      <c r="T682" s="19"/>
      <c r="U682" s="19"/>
      <c r="V682" s="19"/>
      <c r="W682" s="19"/>
      <c r="X682" s="19"/>
    </row>
    <row r="683" spans="1:27" s="254" customFormat="1" x14ac:dyDescent="0.25">
      <c r="A683" s="289" t="s">
        <v>5242</v>
      </c>
      <c r="B683" s="237" t="s">
        <v>3420</v>
      </c>
      <c r="C683" s="273" t="s">
        <v>2021</v>
      </c>
      <c r="D683" s="235" t="s">
        <v>5243</v>
      </c>
      <c r="E683" s="242" t="s">
        <v>4975</v>
      </c>
      <c r="F683" s="232">
        <v>45357</v>
      </c>
      <c r="G683" s="242" t="s">
        <v>329</v>
      </c>
      <c r="H683" s="242"/>
      <c r="I683" s="252">
        <v>3251.91</v>
      </c>
      <c r="J683" s="252">
        <v>3479.57</v>
      </c>
      <c r="K683" s="252">
        <v>2946.82</v>
      </c>
      <c r="L683" s="252">
        <v>1431.3</v>
      </c>
      <c r="M683" s="252"/>
      <c r="N683" s="252">
        <v>226</v>
      </c>
      <c r="O683" s="252"/>
      <c r="P683" s="252">
        <f t="shared" si="31"/>
        <v>11335.599999999999</v>
      </c>
      <c r="Q683" s="252">
        <v>11335.6</v>
      </c>
      <c r="R683" s="183">
        <v>45502</v>
      </c>
      <c r="S683" s="255">
        <v>3814151</v>
      </c>
      <c r="T683" s="19"/>
      <c r="U683" s="19"/>
      <c r="V683" s="19"/>
      <c r="W683" s="19"/>
      <c r="X683" s="19"/>
    </row>
    <row r="684" spans="1:27" s="254" customFormat="1" x14ac:dyDescent="0.25">
      <c r="A684" s="289" t="s">
        <v>4873</v>
      </c>
      <c r="B684" s="237" t="s">
        <v>4879</v>
      </c>
      <c r="C684" s="273" t="s">
        <v>2021</v>
      </c>
      <c r="D684" s="235" t="s">
        <v>4880</v>
      </c>
      <c r="E684" s="242" t="s">
        <v>4881</v>
      </c>
      <c r="F684" s="232">
        <v>45274</v>
      </c>
      <c r="G684" s="242" t="s">
        <v>331</v>
      </c>
      <c r="H684" s="242"/>
      <c r="I684" s="252">
        <v>4018.01</v>
      </c>
      <c r="J684" s="252">
        <v>622.79</v>
      </c>
      <c r="K684" s="252">
        <v>3840.8</v>
      </c>
      <c r="L684" s="252">
        <v>714.75</v>
      </c>
      <c r="M684" s="252"/>
      <c r="N684" s="252">
        <v>159.22</v>
      </c>
      <c r="O684" s="252"/>
      <c r="P684" s="252">
        <f t="shared" si="31"/>
        <v>9355.57</v>
      </c>
      <c r="Q684" s="252">
        <v>9355.57</v>
      </c>
      <c r="R684" s="183">
        <v>45330</v>
      </c>
      <c r="S684" s="255">
        <v>3699774</v>
      </c>
      <c r="T684" s="19"/>
      <c r="U684" s="19"/>
      <c r="V684" s="19"/>
      <c r="W684" s="19"/>
      <c r="X684" s="19"/>
    </row>
    <row r="685" spans="1:27" s="254" customFormat="1" x14ac:dyDescent="0.25">
      <c r="A685" s="289" t="s">
        <v>4874</v>
      </c>
      <c r="B685" s="237" t="s">
        <v>4882</v>
      </c>
      <c r="C685" s="273" t="s">
        <v>2021</v>
      </c>
      <c r="D685" s="235" t="s">
        <v>4883</v>
      </c>
      <c r="E685" s="242" t="s">
        <v>1604</v>
      </c>
      <c r="F685" s="232">
        <v>45274</v>
      </c>
      <c r="G685" s="242" t="s">
        <v>331</v>
      </c>
      <c r="H685" s="242"/>
      <c r="I685" s="252">
        <v>4018.01</v>
      </c>
      <c r="J685" s="252">
        <v>622.79</v>
      </c>
      <c r="K685" s="252">
        <v>3840.8</v>
      </c>
      <c r="L685" s="252">
        <v>714.75</v>
      </c>
      <c r="M685" s="252"/>
      <c r="N685" s="252">
        <v>159.22</v>
      </c>
      <c r="O685" s="252"/>
      <c r="P685" s="252">
        <f t="shared" si="31"/>
        <v>9355.57</v>
      </c>
      <c r="Q685" s="252">
        <v>9392.99</v>
      </c>
      <c r="R685" s="183">
        <v>45330</v>
      </c>
      <c r="S685" s="255">
        <v>3968807</v>
      </c>
      <c r="T685" s="19"/>
      <c r="U685" s="19"/>
      <c r="V685" s="19"/>
      <c r="W685" s="19"/>
      <c r="X685" s="19"/>
    </row>
    <row r="686" spans="1:27" s="254" customFormat="1" x14ac:dyDescent="0.25">
      <c r="A686" s="289" t="s">
        <v>4875</v>
      </c>
      <c r="B686" s="237" t="s">
        <v>1714</v>
      </c>
      <c r="C686" s="273" t="s">
        <v>2021</v>
      </c>
      <c r="D686" s="235" t="s">
        <v>4884</v>
      </c>
      <c r="E686" s="242" t="s">
        <v>4885</v>
      </c>
      <c r="F686" s="232">
        <v>45302</v>
      </c>
      <c r="G686" s="242" t="s">
        <v>330</v>
      </c>
      <c r="H686" s="242"/>
      <c r="I686" s="252">
        <v>3528.63</v>
      </c>
      <c r="J686" s="252">
        <v>326.02999999999997</v>
      </c>
      <c r="K686" s="252">
        <v>3437.14</v>
      </c>
      <c r="L686" s="252">
        <v>712.5</v>
      </c>
      <c r="M686" s="252"/>
      <c r="N686" s="252">
        <v>125.05</v>
      </c>
      <c r="O686" s="252"/>
      <c r="P686" s="252">
        <f t="shared" si="31"/>
        <v>8129.3499999999995</v>
      </c>
      <c r="Q686" s="252">
        <v>3528.63</v>
      </c>
      <c r="R686" s="183">
        <v>45345</v>
      </c>
      <c r="S686" s="255">
        <v>3708342</v>
      </c>
      <c r="T686" s="19"/>
      <c r="U686" s="19"/>
      <c r="V686" s="19"/>
      <c r="W686" s="19"/>
      <c r="X686" s="19"/>
      <c r="AA686" s="254">
        <v>4018.01</v>
      </c>
    </row>
    <row r="687" spans="1:27" s="254" customFormat="1" x14ac:dyDescent="0.25">
      <c r="A687" s="289" t="s">
        <v>4876</v>
      </c>
      <c r="B687" s="237" t="s">
        <v>4886</v>
      </c>
      <c r="C687" s="273" t="s">
        <v>2021</v>
      </c>
      <c r="D687" s="235" t="s">
        <v>4887</v>
      </c>
      <c r="E687" s="242" t="s">
        <v>1619</v>
      </c>
      <c r="F687" s="232">
        <v>45293</v>
      </c>
      <c r="G687" s="242" t="s">
        <v>328</v>
      </c>
      <c r="H687" s="242"/>
      <c r="I687" s="252">
        <v>2194.8200000000002</v>
      </c>
      <c r="J687" s="252">
        <v>910.19</v>
      </c>
      <c r="K687" s="252">
        <v>3703.57</v>
      </c>
      <c r="L687" s="252">
        <v>712.5</v>
      </c>
      <c r="M687" s="252"/>
      <c r="N687" s="252">
        <v>116.53</v>
      </c>
      <c r="O687" s="252"/>
      <c r="P687" s="252">
        <f t="shared" si="31"/>
        <v>7637.61</v>
      </c>
      <c r="Q687" s="252"/>
      <c r="R687" s="183"/>
      <c r="S687" s="255"/>
      <c r="T687" s="19"/>
      <c r="U687" s="19"/>
      <c r="V687" s="19"/>
      <c r="W687" s="19"/>
      <c r="X687" s="19"/>
      <c r="AA687" s="254">
        <v>622.79</v>
      </c>
    </row>
    <row r="688" spans="1:27" s="254" customFormat="1" x14ac:dyDescent="0.25">
      <c r="A688" s="289" t="s">
        <v>5482</v>
      </c>
      <c r="B688" s="237" t="s">
        <v>5483</v>
      </c>
      <c r="C688" s="273" t="s">
        <v>2021</v>
      </c>
      <c r="D688" s="235" t="s">
        <v>5484</v>
      </c>
      <c r="E688" s="242" t="s">
        <v>4904</v>
      </c>
      <c r="F688" s="232">
        <v>45427</v>
      </c>
      <c r="G688" s="242" t="s">
        <v>325</v>
      </c>
      <c r="H688" s="242"/>
      <c r="I688" s="252">
        <v>7703.93</v>
      </c>
      <c r="J688" s="252">
        <v>661.18</v>
      </c>
      <c r="K688" s="252">
        <v>6970.47</v>
      </c>
      <c r="L688" s="252">
        <v>1994.5</v>
      </c>
      <c r="M688" s="252"/>
      <c r="N688" s="252">
        <v>268.89999999999998</v>
      </c>
      <c r="O688" s="252"/>
      <c r="P688" s="252">
        <f t="shared" si="31"/>
        <v>17598.980000000003</v>
      </c>
      <c r="Q688" s="252"/>
      <c r="R688" s="183"/>
      <c r="S688" s="255"/>
      <c r="T688" s="19"/>
      <c r="U688" s="19"/>
      <c r="V688" s="19"/>
      <c r="W688" s="19"/>
      <c r="X688" s="19"/>
    </row>
    <row r="689" spans="1:27" s="254" customFormat="1" x14ac:dyDescent="0.25">
      <c r="A689" s="289" t="s">
        <v>4752</v>
      </c>
      <c r="B689" s="237" t="s">
        <v>4753</v>
      </c>
      <c r="C689" s="273" t="s">
        <v>2021</v>
      </c>
      <c r="D689" s="235" t="s">
        <v>4754</v>
      </c>
      <c r="E689" s="242" t="s">
        <v>1616</v>
      </c>
      <c r="F689" s="232">
        <v>45274</v>
      </c>
      <c r="G689" s="242" t="s">
        <v>328</v>
      </c>
      <c r="H689" s="242"/>
      <c r="I689" s="252">
        <v>2194.8200000000002</v>
      </c>
      <c r="J689" s="252">
        <v>910.19</v>
      </c>
      <c r="K689" s="252">
        <v>3703.57</v>
      </c>
      <c r="L689" s="252">
        <v>712.5</v>
      </c>
      <c r="M689" s="19"/>
      <c r="N689" s="252">
        <v>116.53</v>
      </c>
      <c r="O689" s="252"/>
      <c r="P689" s="252">
        <f t="shared" si="31"/>
        <v>7637.61</v>
      </c>
      <c r="Q689" s="252">
        <v>7637.61</v>
      </c>
      <c r="R689" s="183">
        <v>45300</v>
      </c>
      <c r="S689" s="255">
        <v>3680551</v>
      </c>
      <c r="T689" s="19"/>
      <c r="U689" s="19"/>
      <c r="V689" s="19"/>
      <c r="W689" s="19"/>
      <c r="X689" s="19"/>
      <c r="AA689" s="254">
        <v>3840.8</v>
      </c>
    </row>
    <row r="690" spans="1:27" s="254" customFormat="1" x14ac:dyDescent="0.25">
      <c r="A690" s="289" t="s">
        <v>4783</v>
      </c>
      <c r="B690" s="237" t="s">
        <v>1831</v>
      </c>
      <c r="C690" s="273" t="s">
        <v>2021</v>
      </c>
      <c r="D690" s="235" t="s">
        <v>4784</v>
      </c>
      <c r="E690" s="242" t="s">
        <v>1604</v>
      </c>
      <c r="F690" s="232">
        <v>45267</v>
      </c>
      <c r="G690" s="242" t="s">
        <v>331</v>
      </c>
      <c r="H690" s="242"/>
      <c r="I690" s="252">
        <v>4018.01</v>
      </c>
      <c r="J690" s="252">
        <v>622.79</v>
      </c>
      <c r="K690" s="252">
        <v>3840.8</v>
      </c>
      <c r="L690" s="252">
        <v>714.75</v>
      </c>
      <c r="M690" s="19"/>
      <c r="N690" s="252">
        <v>159.22</v>
      </c>
      <c r="O690" s="252"/>
      <c r="P690" s="252">
        <f t="shared" si="31"/>
        <v>9355.57</v>
      </c>
      <c r="Q690" s="252">
        <v>9355.57</v>
      </c>
      <c r="R690" s="183">
        <v>45272</v>
      </c>
      <c r="S690" s="255">
        <v>3668503</v>
      </c>
      <c r="T690" s="19"/>
      <c r="U690" s="19"/>
      <c r="V690" s="19"/>
      <c r="W690" s="19"/>
      <c r="X690" s="19"/>
      <c r="AA690" s="254">
        <v>714.75</v>
      </c>
    </row>
    <row r="691" spans="1:27" s="254" customFormat="1" x14ac:dyDescent="0.25">
      <c r="A691" s="289" t="s">
        <v>5343</v>
      </c>
      <c r="B691" s="237" t="s">
        <v>5344</v>
      </c>
      <c r="C691" s="273" t="s">
        <v>2021</v>
      </c>
      <c r="D691" s="235" t="s">
        <v>5345</v>
      </c>
      <c r="E691" s="242" t="s">
        <v>5346</v>
      </c>
      <c r="F691" s="232">
        <v>45385</v>
      </c>
      <c r="G691" s="242" t="s">
        <v>328</v>
      </c>
      <c r="H691" s="242"/>
      <c r="I691" s="252">
        <v>2204.5100000000002</v>
      </c>
      <c r="J691" s="252">
        <v>914.22</v>
      </c>
      <c r="K691" s="252">
        <v>3719.93</v>
      </c>
      <c r="L691" s="252">
        <v>715.65</v>
      </c>
      <c r="M691" s="19"/>
      <c r="N691" s="252">
        <v>117.04</v>
      </c>
      <c r="O691" s="252"/>
      <c r="P691" s="252">
        <f t="shared" si="31"/>
        <v>7671.3499999999995</v>
      </c>
      <c r="Q691" s="252">
        <v>7671.35</v>
      </c>
      <c r="R691" s="183">
        <v>45398</v>
      </c>
      <c r="S691" s="255">
        <v>3746230</v>
      </c>
      <c r="T691" s="19"/>
      <c r="U691" s="19"/>
      <c r="V691" s="19"/>
      <c r="W691" s="19"/>
      <c r="X691" s="19"/>
    </row>
    <row r="692" spans="1:27" s="254" customFormat="1" x14ac:dyDescent="0.25">
      <c r="A692" s="289" t="s">
        <v>4888</v>
      </c>
      <c r="B692" s="237" t="s">
        <v>4889</v>
      </c>
      <c r="C692" s="273" t="s">
        <v>2021</v>
      </c>
      <c r="D692" s="235" t="s">
        <v>4890</v>
      </c>
      <c r="E692" s="242" t="s">
        <v>4854</v>
      </c>
      <c r="F692" s="232"/>
      <c r="G692" s="242" t="s">
        <v>330</v>
      </c>
      <c r="H692" s="242"/>
      <c r="I692" s="252">
        <v>3528.63</v>
      </c>
      <c r="J692" s="252">
        <v>326.02999999999997</v>
      </c>
      <c r="K692" s="252">
        <v>3437.14</v>
      </c>
      <c r="L692" s="252">
        <v>712.5</v>
      </c>
      <c r="M692" s="19"/>
      <c r="N692" s="252">
        <v>125.05</v>
      </c>
      <c r="O692" s="252"/>
      <c r="P692" s="252">
        <f t="shared" si="31"/>
        <v>8129.3499999999995</v>
      </c>
      <c r="Q692" s="252">
        <v>8206.83</v>
      </c>
      <c r="R692" s="183">
        <v>45468</v>
      </c>
      <c r="S692" s="255">
        <v>3797332</v>
      </c>
      <c r="T692" s="19"/>
      <c r="U692" s="19"/>
      <c r="V692" s="19"/>
      <c r="W692" s="19"/>
      <c r="X692" s="19"/>
      <c r="AA692" s="254">
        <v>179.89</v>
      </c>
    </row>
    <row r="693" spans="1:27" s="254" customFormat="1" x14ac:dyDescent="0.25">
      <c r="A693" s="289" t="s">
        <v>5244</v>
      </c>
      <c r="B693" s="237" t="s">
        <v>5245</v>
      </c>
      <c r="C693" s="273" t="s">
        <v>2021</v>
      </c>
      <c r="D693" s="235" t="s">
        <v>5246</v>
      </c>
      <c r="E693" s="242" t="s">
        <v>4800</v>
      </c>
      <c r="F693" s="232">
        <v>45321</v>
      </c>
      <c r="G693" s="242" t="s">
        <v>331</v>
      </c>
      <c r="H693" s="242"/>
      <c r="I693" s="252">
        <v>4018.01</v>
      </c>
      <c r="J693" s="252">
        <v>622.79</v>
      </c>
      <c r="K693" s="252">
        <v>3840.8</v>
      </c>
      <c r="L693" s="252">
        <v>714.75</v>
      </c>
      <c r="M693" s="19"/>
      <c r="N693" s="252">
        <v>179.69</v>
      </c>
      <c r="O693" s="252"/>
      <c r="P693" s="252">
        <f t="shared" si="31"/>
        <v>9376.0400000000009</v>
      </c>
      <c r="Q693" s="252">
        <v>9355.57</v>
      </c>
      <c r="R693" s="183">
        <v>45337</v>
      </c>
      <c r="S693" s="255">
        <v>3715560</v>
      </c>
      <c r="T693" s="19"/>
      <c r="U693" s="19"/>
      <c r="V693" s="19"/>
      <c r="W693" s="19"/>
      <c r="X693" s="19"/>
      <c r="AA693" s="254">
        <f>SUM(AA686:AA692)</f>
        <v>9376.24</v>
      </c>
    </row>
    <row r="694" spans="1:27" s="254" customFormat="1" x14ac:dyDescent="0.25">
      <c r="A694" s="289" t="s">
        <v>4891</v>
      </c>
      <c r="B694" s="237" t="s">
        <v>4892</v>
      </c>
      <c r="C694" s="273" t="s">
        <v>2021</v>
      </c>
      <c r="D694" s="235" t="s">
        <v>4893</v>
      </c>
      <c r="E694" s="242" t="s">
        <v>4800</v>
      </c>
      <c r="F694" s="232">
        <v>45630</v>
      </c>
      <c r="G694" s="242" t="s">
        <v>331</v>
      </c>
      <c r="H694" s="242"/>
      <c r="I694" s="252">
        <v>4018.01</v>
      </c>
      <c r="J694" s="252">
        <v>622.79</v>
      </c>
      <c r="K694" s="252">
        <v>3840.8</v>
      </c>
      <c r="L694" s="252">
        <v>714.75</v>
      </c>
      <c r="M694" s="19"/>
      <c r="N694" s="252">
        <v>159.22</v>
      </c>
      <c r="O694" s="252"/>
      <c r="P694" s="252">
        <f t="shared" si="31"/>
        <v>9355.57</v>
      </c>
      <c r="Q694" s="252">
        <v>9355.57</v>
      </c>
      <c r="R694" s="183">
        <v>45468</v>
      </c>
      <c r="S694" s="255">
        <v>3797073</v>
      </c>
      <c r="T694" s="19"/>
      <c r="U694" s="19"/>
      <c r="V694" s="19"/>
      <c r="W694" s="19"/>
      <c r="X694" s="19"/>
    </row>
    <row r="695" spans="1:27" s="254" customFormat="1" x14ac:dyDescent="0.25">
      <c r="A695" s="289" t="s">
        <v>5247</v>
      </c>
      <c r="B695" s="237" t="s">
        <v>5248</v>
      </c>
      <c r="C695" s="273" t="s">
        <v>2021</v>
      </c>
      <c r="D695" s="235" t="s">
        <v>5249</v>
      </c>
      <c r="E695" s="242" t="s">
        <v>1628</v>
      </c>
      <c r="F695" s="232">
        <v>45358</v>
      </c>
      <c r="G695" s="242" t="s">
        <v>325</v>
      </c>
      <c r="H695" s="242"/>
      <c r="I695" s="252">
        <v>7631.19</v>
      </c>
      <c r="J695" s="252">
        <v>654.94000000000005</v>
      </c>
      <c r="K695" s="252">
        <v>6904.66</v>
      </c>
      <c r="L695" s="252">
        <v>1975.67</v>
      </c>
      <c r="M695" s="19"/>
      <c r="N695" s="252">
        <v>266.37</v>
      </c>
      <c r="O695" s="252"/>
      <c r="P695" s="252">
        <f t="shared" si="31"/>
        <v>17432.829999999998</v>
      </c>
      <c r="Q695" s="252">
        <v>17783.23</v>
      </c>
      <c r="R695" s="183">
        <v>45463</v>
      </c>
      <c r="S695" s="255">
        <v>3794727</v>
      </c>
      <c r="T695" s="19"/>
      <c r="U695" s="19"/>
      <c r="V695" s="19"/>
      <c r="W695" s="19"/>
      <c r="X695" s="19"/>
    </row>
    <row r="696" spans="1:27" s="254" customFormat="1" x14ac:dyDescent="0.25">
      <c r="A696" s="289" t="s">
        <v>5422</v>
      </c>
      <c r="B696" s="237" t="s">
        <v>2806</v>
      </c>
      <c r="C696" s="273" t="s">
        <v>2021</v>
      </c>
      <c r="D696" s="235" t="s">
        <v>5423</v>
      </c>
      <c r="E696" s="242" t="s">
        <v>5303</v>
      </c>
      <c r="F696" s="232">
        <v>45432</v>
      </c>
      <c r="G696" s="242" t="s">
        <v>331</v>
      </c>
      <c r="H696" s="242"/>
      <c r="I696" s="252">
        <v>8148.44</v>
      </c>
      <c r="J696" s="252">
        <v>1263.02</v>
      </c>
      <c r="K696" s="252">
        <v>7789.07</v>
      </c>
      <c r="L696" s="252">
        <v>1449.51</v>
      </c>
      <c r="M696" s="19"/>
      <c r="N696" s="252">
        <v>322.98</v>
      </c>
      <c r="O696" s="252"/>
      <c r="P696" s="252">
        <f t="shared" si="31"/>
        <v>18973.019999999997</v>
      </c>
      <c r="Q696" s="252">
        <v>1968.41</v>
      </c>
      <c r="R696" s="183">
        <v>45614</v>
      </c>
      <c r="S696" s="255">
        <v>3898081</v>
      </c>
      <c r="T696" s="19"/>
      <c r="U696" s="19"/>
      <c r="V696" s="19"/>
      <c r="W696" s="19"/>
      <c r="X696" s="19"/>
    </row>
    <row r="697" spans="1:27" s="254" customFormat="1" x14ac:dyDescent="0.25">
      <c r="A697" s="289" t="s">
        <v>4894</v>
      </c>
      <c r="B697" s="237" t="s">
        <v>1693</v>
      </c>
      <c r="C697" s="273" t="s">
        <v>2021</v>
      </c>
      <c r="D697" s="235" t="s">
        <v>4895</v>
      </c>
      <c r="E697" s="242" t="s">
        <v>4896</v>
      </c>
      <c r="F697" s="232">
        <v>45279</v>
      </c>
      <c r="G697" s="242" t="s">
        <v>331</v>
      </c>
      <c r="H697" s="242"/>
      <c r="I697" s="252">
        <v>4018.01</v>
      </c>
      <c r="J697" s="252">
        <v>622.79</v>
      </c>
      <c r="K697" s="252">
        <v>3840.8</v>
      </c>
      <c r="L697" s="252">
        <v>714.75</v>
      </c>
      <c r="M697" s="19"/>
      <c r="N697" s="252">
        <v>159.22</v>
      </c>
      <c r="O697" s="252"/>
      <c r="P697" s="252">
        <f t="shared" ref="P697:P709" si="32">SUM(I697:N697)</f>
        <v>9355.57</v>
      </c>
      <c r="Q697" s="252">
        <v>9355.57</v>
      </c>
      <c r="R697" s="183">
        <v>45296</v>
      </c>
      <c r="S697" s="255">
        <v>3679454</v>
      </c>
      <c r="T697" s="19"/>
      <c r="U697" s="19"/>
      <c r="V697" s="19"/>
      <c r="W697" s="19"/>
      <c r="X697" s="19"/>
    </row>
    <row r="698" spans="1:27" s="254" customFormat="1" x14ac:dyDescent="0.25">
      <c r="A698" s="289" t="s">
        <v>5300</v>
      </c>
      <c r="B698" s="237" t="s">
        <v>5301</v>
      </c>
      <c r="C698" s="273" t="s">
        <v>2021</v>
      </c>
      <c r="D698" s="235" t="s">
        <v>5302</v>
      </c>
      <c r="E698" s="242" t="s">
        <v>5303</v>
      </c>
      <c r="F698" s="232">
        <v>45372</v>
      </c>
      <c r="G698" s="242" t="s">
        <v>331</v>
      </c>
      <c r="H698" s="242"/>
      <c r="I698" s="252">
        <v>8071.52</v>
      </c>
      <c r="J698" s="252">
        <v>1251.0899999999999</v>
      </c>
      <c r="K698" s="252">
        <v>7715.53</v>
      </c>
      <c r="L698" s="252">
        <v>1435.82</v>
      </c>
      <c r="M698" s="19"/>
      <c r="N698" s="252">
        <v>319.83999999999997</v>
      </c>
      <c r="O698" s="252"/>
      <c r="P698" s="252">
        <f t="shared" si="32"/>
        <v>18793.8</v>
      </c>
      <c r="Q698" s="252"/>
      <c r="R698" s="183"/>
      <c r="S698" s="255"/>
      <c r="T698" s="19"/>
      <c r="U698" s="19"/>
      <c r="V698" s="19"/>
      <c r="W698" s="19"/>
      <c r="X698" s="19"/>
    </row>
    <row r="699" spans="1:27" s="254" customFormat="1" x14ac:dyDescent="0.25">
      <c r="A699" s="289" t="s">
        <v>5250</v>
      </c>
      <c r="B699" s="237" t="s">
        <v>5251</v>
      </c>
      <c r="C699" s="273" t="s">
        <v>2021</v>
      </c>
      <c r="D699" s="235" t="s">
        <v>5252</v>
      </c>
      <c r="E699" s="242" t="s">
        <v>4736</v>
      </c>
      <c r="F699" s="232">
        <v>45352</v>
      </c>
      <c r="G699" s="242" t="s">
        <v>325</v>
      </c>
      <c r="H699" s="242"/>
      <c r="I699" s="252">
        <v>7631.19</v>
      </c>
      <c r="J699" s="252">
        <v>654.94000000000005</v>
      </c>
      <c r="K699" s="252">
        <v>6904.66</v>
      </c>
      <c r="L699" s="252">
        <v>1975.67</v>
      </c>
      <c r="M699" s="19"/>
      <c r="N699" s="252">
        <v>266.37</v>
      </c>
      <c r="O699" s="252"/>
      <c r="P699" s="252">
        <f t="shared" si="32"/>
        <v>17432.829999999998</v>
      </c>
      <c r="Q699" s="252">
        <v>17432.82</v>
      </c>
      <c r="R699" s="183">
        <v>45369</v>
      </c>
      <c r="S699" s="255">
        <v>3731486</v>
      </c>
      <c r="T699" s="19"/>
      <c r="U699" s="19"/>
      <c r="V699" s="19"/>
      <c r="W699" s="19"/>
      <c r="X699" s="19"/>
    </row>
    <row r="700" spans="1:27" s="254" customFormat="1" x14ac:dyDescent="0.25">
      <c r="A700" s="354" t="s">
        <v>5304</v>
      </c>
      <c r="B700" s="355" t="s">
        <v>5305</v>
      </c>
      <c r="C700" s="273" t="s">
        <v>2021</v>
      </c>
      <c r="D700" s="352" t="s">
        <v>5306</v>
      </c>
      <c r="E700" s="359" t="s">
        <v>4732</v>
      </c>
      <c r="F700" s="353">
        <v>45373</v>
      </c>
      <c r="G700" s="359" t="s">
        <v>331</v>
      </c>
      <c r="H700" s="359"/>
      <c r="I700" s="252">
        <v>16143.03</v>
      </c>
      <c r="J700" s="252">
        <v>2502.19</v>
      </c>
      <c r="K700" s="252">
        <v>15431.06</v>
      </c>
      <c r="L700" s="252">
        <v>2871.65</v>
      </c>
      <c r="M700" s="19"/>
      <c r="N700" s="252">
        <v>639.67999999999995</v>
      </c>
      <c r="O700" s="252"/>
      <c r="P700" s="252">
        <f t="shared" si="32"/>
        <v>37587.61</v>
      </c>
      <c r="Q700" s="252">
        <v>38461.11</v>
      </c>
      <c r="R700" s="183">
        <v>45839</v>
      </c>
      <c r="S700" s="255">
        <v>4059542</v>
      </c>
      <c r="T700" s="19"/>
      <c r="U700" s="19"/>
      <c r="V700" s="19"/>
      <c r="W700" s="19"/>
      <c r="X700" s="19"/>
    </row>
    <row r="701" spans="1:27" s="254" customFormat="1" x14ac:dyDescent="0.25">
      <c r="A701" s="592" t="s">
        <v>5449</v>
      </c>
      <c r="B701" s="594" t="s">
        <v>2262</v>
      </c>
      <c r="C701" s="273" t="s">
        <v>2021</v>
      </c>
      <c r="D701" s="235" t="s">
        <v>5450</v>
      </c>
      <c r="E701" s="242" t="s">
        <v>5451</v>
      </c>
      <c r="F701" s="598">
        <v>45441</v>
      </c>
      <c r="G701" s="594" t="s">
        <v>330</v>
      </c>
      <c r="H701" s="242"/>
      <c r="I701" s="252">
        <v>14312.01</v>
      </c>
      <c r="J701" s="252">
        <v>1322.36</v>
      </c>
      <c r="K701" s="252">
        <v>13940.94</v>
      </c>
      <c r="L701" s="252">
        <v>2889.88</v>
      </c>
      <c r="M701" s="19"/>
      <c r="N701" s="252">
        <v>507.2</v>
      </c>
      <c r="O701" s="252"/>
      <c r="P701" s="252">
        <f t="shared" si="32"/>
        <v>32972.39</v>
      </c>
      <c r="Q701" s="252">
        <v>32972.39</v>
      </c>
      <c r="R701" s="183">
        <v>45757</v>
      </c>
      <c r="S701" s="255">
        <v>4002229</v>
      </c>
      <c r="T701" s="19"/>
      <c r="U701" s="19"/>
      <c r="V701" s="19"/>
      <c r="W701" s="19"/>
      <c r="X701" s="19"/>
    </row>
    <row r="702" spans="1:27" s="254" customFormat="1" x14ac:dyDescent="0.25">
      <c r="A702" s="593"/>
      <c r="B702" s="595"/>
      <c r="C702" s="273"/>
      <c r="D702" s="235"/>
      <c r="E702" s="242"/>
      <c r="F702" s="599"/>
      <c r="G702" s="595"/>
      <c r="H702" s="242" t="s">
        <v>5874</v>
      </c>
      <c r="I702" s="252">
        <v>14312.01</v>
      </c>
      <c r="J702" s="252">
        <v>1322.36</v>
      </c>
      <c r="K702" s="252">
        <v>13940.94</v>
      </c>
      <c r="L702" s="252">
        <v>2889.88</v>
      </c>
      <c r="M702" s="19"/>
      <c r="N702" s="252">
        <v>507.2</v>
      </c>
      <c r="O702" s="252"/>
      <c r="P702" s="252">
        <f t="shared" ref="P702" si="33">SUM(I702:N702)</f>
        <v>32972.39</v>
      </c>
      <c r="Q702" s="252"/>
      <c r="R702" s="183"/>
      <c r="S702" s="255"/>
      <c r="T702" s="19"/>
      <c r="U702" s="19"/>
      <c r="V702" s="19"/>
      <c r="W702" s="19"/>
      <c r="X702" s="19"/>
    </row>
    <row r="703" spans="1:27" s="254" customFormat="1" x14ac:dyDescent="0.25">
      <c r="A703" s="289" t="s">
        <v>5253</v>
      </c>
      <c r="B703" s="237" t="s">
        <v>1714</v>
      </c>
      <c r="C703" s="273" t="s">
        <v>2021</v>
      </c>
      <c r="D703" s="235" t="s">
        <v>5254</v>
      </c>
      <c r="E703" s="242" t="s">
        <v>2497</v>
      </c>
      <c r="F703" s="232">
        <v>45337</v>
      </c>
      <c r="G703" s="242" t="s">
        <v>330</v>
      </c>
      <c r="H703" s="242"/>
      <c r="I703" s="252">
        <v>3544.22</v>
      </c>
      <c r="J703" s="252">
        <v>327.47000000000003</v>
      </c>
      <c r="K703" s="252">
        <v>3452.33</v>
      </c>
      <c r="L703" s="252">
        <v>715.65</v>
      </c>
      <c r="M703" s="19"/>
      <c r="N703" s="252">
        <v>125.6</v>
      </c>
      <c r="O703" s="252"/>
      <c r="P703" s="252">
        <f t="shared" si="32"/>
        <v>8165.2699999999995</v>
      </c>
      <c r="Q703" s="252">
        <v>8165.27</v>
      </c>
      <c r="R703" s="183">
        <v>45372</v>
      </c>
      <c r="S703" s="255">
        <v>3734495</v>
      </c>
      <c r="T703" s="19"/>
      <c r="U703" s="19"/>
      <c r="V703" s="19"/>
      <c r="W703" s="19"/>
      <c r="X703" s="19"/>
    </row>
    <row r="704" spans="1:27" s="254" customFormat="1" x14ac:dyDescent="0.25">
      <c r="A704" s="289" t="s">
        <v>5103</v>
      </c>
      <c r="B704" s="237" t="s">
        <v>5104</v>
      </c>
      <c r="C704" s="273" t="s">
        <v>2021</v>
      </c>
      <c r="D704" s="235" t="s">
        <v>5105</v>
      </c>
      <c r="E704" s="242" t="s">
        <v>4808</v>
      </c>
      <c r="F704" s="232">
        <v>45309</v>
      </c>
      <c r="G704" s="242" t="s">
        <v>330</v>
      </c>
      <c r="H704" s="242"/>
      <c r="I704" s="252">
        <v>7057.27</v>
      </c>
      <c r="J704" s="252">
        <v>652.05999999999995</v>
      </c>
      <c r="K704" s="252">
        <v>6874.29</v>
      </c>
      <c r="L704" s="252">
        <v>1425</v>
      </c>
      <c r="M704" s="19"/>
      <c r="N704" s="252">
        <v>250.1</v>
      </c>
      <c r="O704" s="252"/>
      <c r="P704" s="252">
        <f t="shared" si="32"/>
        <v>16258.72</v>
      </c>
      <c r="Q704" s="252">
        <v>16258.72</v>
      </c>
      <c r="R704" s="183">
        <v>45315</v>
      </c>
      <c r="S704" s="255">
        <v>3687139</v>
      </c>
      <c r="T704" s="19"/>
      <c r="U704" s="19"/>
      <c r="V704" s="19"/>
      <c r="W704" s="19"/>
      <c r="X704" s="19"/>
    </row>
    <row r="705" spans="1:24" s="391" customFormat="1" x14ac:dyDescent="0.25">
      <c r="A705" s="513" t="s">
        <v>5193</v>
      </c>
      <c r="B705" s="514" t="s">
        <v>5146</v>
      </c>
      <c r="C705" s="515" t="s">
        <v>2021</v>
      </c>
      <c r="D705" s="516" t="s">
        <v>5257</v>
      </c>
      <c r="E705" s="384" t="s">
        <v>1604</v>
      </c>
      <c r="F705" s="517">
        <v>45322</v>
      </c>
      <c r="G705" s="384" t="s">
        <v>331</v>
      </c>
      <c r="H705" s="384"/>
      <c r="I705" s="388">
        <v>4018.01</v>
      </c>
      <c r="J705" s="388">
        <v>622.79</v>
      </c>
      <c r="K705" s="388">
        <v>3840.8</v>
      </c>
      <c r="L705" s="388">
        <v>714.75</v>
      </c>
      <c r="M705" s="385"/>
      <c r="N705" s="388">
        <v>159.22</v>
      </c>
      <c r="O705" s="388"/>
      <c r="P705" s="388">
        <f t="shared" si="32"/>
        <v>9355.57</v>
      </c>
      <c r="Q705" s="388">
        <v>9355.57</v>
      </c>
      <c r="R705" s="390">
        <v>45331</v>
      </c>
      <c r="S705" s="389">
        <v>3698697</v>
      </c>
      <c r="T705" s="385"/>
      <c r="U705" s="385"/>
      <c r="V705" s="385"/>
      <c r="W705" s="385"/>
      <c r="X705" s="385" t="s">
        <v>5280</v>
      </c>
    </row>
    <row r="706" spans="1:24" s="254" customFormat="1" x14ac:dyDescent="0.25">
      <c r="A706" s="289" t="s">
        <v>5255</v>
      </c>
      <c r="B706" s="237" t="s">
        <v>5256</v>
      </c>
      <c r="C706" s="273" t="s">
        <v>2021</v>
      </c>
      <c r="D706" s="235" t="s">
        <v>5258</v>
      </c>
      <c r="E706" s="242" t="s">
        <v>5259</v>
      </c>
      <c r="F706" s="232">
        <v>45356</v>
      </c>
      <c r="G706" s="242" t="s">
        <v>330</v>
      </c>
      <c r="H706" s="242"/>
      <c r="I706" s="252">
        <v>7057.27</v>
      </c>
      <c r="J706" s="252">
        <v>652.05999999999995</v>
      </c>
      <c r="K706" s="252">
        <v>6874.29</v>
      </c>
      <c r="L706" s="252">
        <v>1425</v>
      </c>
      <c r="M706" s="19"/>
      <c r="N706" s="252">
        <v>250.1</v>
      </c>
      <c r="O706" s="252"/>
      <c r="P706" s="252">
        <f t="shared" si="32"/>
        <v>16258.72</v>
      </c>
      <c r="Q706" s="252">
        <v>16585.52</v>
      </c>
      <c r="R706" s="183">
        <v>45471</v>
      </c>
      <c r="S706" s="255">
        <v>3800134</v>
      </c>
      <c r="T706" s="19"/>
      <c r="U706" s="19"/>
      <c r="V706" s="19"/>
      <c r="W706" s="19"/>
      <c r="X706" s="19"/>
    </row>
    <row r="707" spans="1:24" s="254" customFormat="1" x14ac:dyDescent="0.25">
      <c r="A707" s="289" t="s">
        <v>5458</v>
      </c>
      <c r="B707" s="237" t="s">
        <v>5459</v>
      </c>
      <c r="C707" s="273" t="s">
        <v>2021</v>
      </c>
      <c r="D707" s="235" t="s">
        <v>5460</v>
      </c>
      <c r="E707" s="242" t="s">
        <v>5299</v>
      </c>
      <c r="F707" s="232">
        <v>45450</v>
      </c>
      <c r="G707" s="242" t="s">
        <v>328</v>
      </c>
      <c r="H707" s="242"/>
      <c r="I707" s="252">
        <v>2225.5300000000002</v>
      </c>
      <c r="J707" s="252">
        <v>922.93</v>
      </c>
      <c r="K707" s="252">
        <v>3755.39</v>
      </c>
      <c r="L707" s="252">
        <v>722.47</v>
      </c>
      <c r="M707" s="19"/>
      <c r="N707" s="252">
        <v>118.16</v>
      </c>
      <c r="O707" s="252"/>
      <c r="P707" s="252">
        <f t="shared" si="32"/>
        <v>7744.4800000000005</v>
      </c>
      <c r="Q707" s="252">
        <v>7744.48</v>
      </c>
      <c r="R707" s="183">
        <v>45506</v>
      </c>
      <c r="S707" s="255">
        <v>3818466</v>
      </c>
      <c r="T707" s="19"/>
      <c r="U707" s="19"/>
      <c r="V707" s="19"/>
      <c r="W707" s="19"/>
      <c r="X707" s="19"/>
    </row>
    <row r="708" spans="1:24" s="254" customFormat="1" x14ac:dyDescent="0.25">
      <c r="A708" s="289" t="s">
        <v>5194</v>
      </c>
      <c r="B708" s="237" t="s">
        <v>5195</v>
      </c>
      <c r="C708" s="273" t="s">
        <v>2021</v>
      </c>
      <c r="D708" s="235" t="s">
        <v>5196</v>
      </c>
      <c r="E708" s="242" t="s">
        <v>4800</v>
      </c>
      <c r="F708" s="232">
        <v>45324</v>
      </c>
      <c r="G708" s="242" t="s">
        <v>331</v>
      </c>
      <c r="H708" s="242"/>
      <c r="I708" s="252">
        <v>4035.76</v>
      </c>
      <c r="J708" s="252">
        <v>625.54999999999995</v>
      </c>
      <c r="K708" s="252">
        <v>3857.77</v>
      </c>
      <c r="L708" s="252">
        <v>717.91</v>
      </c>
      <c r="M708" s="19"/>
      <c r="N708" s="252">
        <v>159.91999999999999</v>
      </c>
      <c r="O708" s="252"/>
      <c r="P708" s="252">
        <f t="shared" si="32"/>
        <v>9396.91</v>
      </c>
      <c r="Q708" s="252">
        <v>9396.9</v>
      </c>
      <c r="R708" s="183">
        <v>45330</v>
      </c>
      <c r="S708" s="255">
        <v>3698809</v>
      </c>
      <c r="T708" s="19"/>
      <c r="U708" s="19"/>
      <c r="V708" s="19"/>
      <c r="W708" s="19"/>
      <c r="X708" s="19"/>
    </row>
    <row r="709" spans="1:24" s="254" customFormat="1" x14ac:dyDescent="0.25">
      <c r="A709" s="289" t="s">
        <v>5695</v>
      </c>
      <c r="B709" s="237" t="s">
        <v>5696</v>
      </c>
      <c r="C709" s="273" t="s">
        <v>2021</v>
      </c>
      <c r="D709" s="235" t="s">
        <v>5697</v>
      </c>
      <c r="E709" s="242" t="s">
        <v>5698</v>
      </c>
      <c r="F709" s="232">
        <v>45567</v>
      </c>
      <c r="G709" s="242" t="s">
        <v>331</v>
      </c>
      <c r="H709" s="242"/>
      <c r="I709" s="252">
        <v>24693.87</v>
      </c>
      <c r="J709" s="252">
        <v>3827.57</v>
      </c>
      <c r="K709" s="252">
        <v>23604.77</v>
      </c>
      <c r="L709" s="252">
        <v>4392.74</v>
      </c>
      <c r="M709" s="19"/>
      <c r="N709" s="252">
        <v>978.51</v>
      </c>
      <c r="O709" s="252"/>
      <c r="P709" s="252">
        <f t="shared" si="32"/>
        <v>57497.46</v>
      </c>
      <c r="Q709" s="252"/>
      <c r="R709" s="183"/>
      <c r="S709" s="255"/>
      <c r="T709" s="19"/>
      <c r="U709" s="19"/>
      <c r="V709" s="19"/>
      <c r="W709" s="19"/>
      <c r="X709" s="19"/>
    </row>
    <row r="710" spans="1:24" s="254" customFormat="1" x14ac:dyDescent="0.25">
      <c r="A710" s="289" t="s">
        <v>5183</v>
      </c>
      <c r="B710" s="237" t="s">
        <v>5184</v>
      </c>
      <c r="C710" s="273" t="s">
        <v>2021</v>
      </c>
      <c r="D710" s="235" t="s">
        <v>4660</v>
      </c>
      <c r="E710" s="242" t="s">
        <v>4885</v>
      </c>
      <c r="F710" s="232">
        <v>45313</v>
      </c>
      <c r="G710" s="242" t="s">
        <v>330</v>
      </c>
      <c r="H710" s="242"/>
      <c r="I710" s="252">
        <v>7057.27</v>
      </c>
      <c r="J710" s="252">
        <v>652.05999999999995</v>
      </c>
      <c r="K710" s="252">
        <v>6874.29</v>
      </c>
      <c r="L710" s="252">
        <v>1425</v>
      </c>
      <c r="M710" s="19"/>
      <c r="N710" s="252">
        <v>250.1</v>
      </c>
      <c r="O710" s="252"/>
      <c r="P710" s="252">
        <f t="shared" ref="P710:P813" si="34">SUM(I710:N710)</f>
        <v>16258.72</v>
      </c>
      <c r="Q710" s="252"/>
      <c r="R710" s="183"/>
      <c r="S710" s="255"/>
      <c r="T710" s="19"/>
      <c r="U710" s="19"/>
      <c r="V710" s="19"/>
      <c r="W710" s="19"/>
      <c r="X710" s="19"/>
    </row>
    <row r="711" spans="1:24" s="254" customFormat="1" x14ac:dyDescent="0.25">
      <c r="A711" s="289" t="s">
        <v>5260</v>
      </c>
      <c r="B711" s="278" t="s">
        <v>5261</v>
      </c>
      <c r="C711" s="273" t="s">
        <v>2021</v>
      </c>
      <c r="D711" s="235" t="s">
        <v>5262</v>
      </c>
      <c r="E711" s="242" t="s">
        <v>1600</v>
      </c>
      <c r="F711" s="232">
        <v>45330</v>
      </c>
      <c r="G711" s="242" t="s">
        <v>331</v>
      </c>
      <c r="H711" s="242"/>
      <c r="I711" s="252">
        <v>4035.76</v>
      </c>
      <c r="J711" s="252">
        <v>625.54999999999995</v>
      </c>
      <c r="K711" s="252">
        <v>3857.77</v>
      </c>
      <c r="L711" s="252">
        <v>717.91</v>
      </c>
      <c r="M711" s="19"/>
      <c r="N711" s="252">
        <v>159.91999999999999</v>
      </c>
      <c r="O711" s="252"/>
      <c r="P711" s="252">
        <f t="shared" si="34"/>
        <v>9396.91</v>
      </c>
      <c r="Q711" s="252">
        <v>9396.91</v>
      </c>
      <c r="R711" s="183">
        <v>45337</v>
      </c>
      <c r="S711" s="255">
        <v>3715560</v>
      </c>
      <c r="T711" s="19"/>
      <c r="U711" s="19"/>
      <c r="V711" s="19"/>
      <c r="W711" s="19"/>
      <c r="X711" s="19"/>
    </row>
    <row r="712" spans="1:24" s="254" customFormat="1" x14ac:dyDescent="0.25">
      <c r="A712" s="289" t="s">
        <v>5263</v>
      </c>
      <c r="B712" s="235" t="s">
        <v>5264</v>
      </c>
      <c r="C712" s="273" t="s">
        <v>2021</v>
      </c>
      <c r="D712" s="235" t="s">
        <v>5265</v>
      </c>
      <c r="E712" s="242" t="s">
        <v>5266</v>
      </c>
      <c r="F712" s="232">
        <v>45358</v>
      </c>
      <c r="G712" s="242" t="s">
        <v>325</v>
      </c>
      <c r="H712" s="242"/>
      <c r="I712" s="252">
        <v>7631.19</v>
      </c>
      <c r="J712" s="252">
        <v>654.94000000000005</v>
      </c>
      <c r="K712" s="252">
        <v>6904.66</v>
      </c>
      <c r="L712" s="252">
        <v>1975.67</v>
      </c>
      <c r="M712" s="19"/>
      <c r="N712" s="252">
        <v>266.37</v>
      </c>
      <c r="O712" s="252"/>
      <c r="P712" s="252">
        <f t="shared" si="34"/>
        <v>17432.829999999998</v>
      </c>
      <c r="Q712" s="252">
        <v>17783.23</v>
      </c>
      <c r="R712" s="183">
        <v>45484</v>
      </c>
      <c r="S712" s="255">
        <v>3805662</v>
      </c>
      <c r="T712" s="19"/>
      <c r="U712" s="19"/>
      <c r="V712" s="19"/>
      <c r="W712" s="19"/>
      <c r="X712" s="19"/>
    </row>
    <row r="713" spans="1:24" s="254" customFormat="1" x14ac:dyDescent="0.25">
      <c r="A713" s="289" t="s">
        <v>5197</v>
      </c>
      <c r="B713" s="237" t="s">
        <v>5198</v>
      </c>
      <c r="C713" s="273" t="s">
        <v>2021</v>
      </c>
      <c r="D713" s="235" t="s">
        <v>5199</v>
      </c>
      <c r="E713" s="242" t="s">
        <v>3227</v>
      </c>
      <c r="F713" s="232">
        <v>45331</v>
      </c>
      <c r="G713" s="242" t="s">
        <v>331</v>
      </c>
      <c r="H713" s="242"/>
      <c r="I713" s="252">
        <v>4035.76</v>
      </c>
      <c r="J713" s="252">
        <v>625.54999999999995</v>
      </c>
      <c r="K713" s="252">
        <v>3857.77</v>
      </c>
      <c r="L713" s="252">
        <v>717.91</v>
      </c>
      <c r="M713" s="19"/>
      <c r="N713" s="252">
        <v>159.91999999999999</v>
      </c>
      <c r="O713" s="252"/>
      <c r="P713" s="252">
        <f t="shared" si="34"/>
        <v>9396.91</v>
      </c>
      <c r="Q713" s="252">
        <v>9396.91</v>
      </c>
      <c r="R713" s="183">
        <v>45343</v>
      </c>
      <c r="S713" s="255">
        <v>3706498</v>
      </c>
      <c r="T713" s="19"/>
      <c r="U713" s="19"/>
      <c r="V713" s="19"/>
      <c r="W713" s="19"/>
      <c r="X713" s="19"/>
    </row>
    <row r="714" spans="1:24" s="254" customFormat="1" x14ac:dyDescent="0.25">
      <c r="A714" s="289" t="s">
        <v>5538</v>
      </c>
      <c r="B714" s="237" t="s">
        <v>1734</v>
      </c>
      <c r="C714" s="273" t="s">
        <v>2021</v>
      </c>
      <c r="D714" s="235" t="s">
        <v>5539</v>
      </c>
      <c r="E714" s="242" t="s">
        <v>1604</v>
      </c>
      <c r="F714" s="232">
        <v>45499</v>
      </c>
      <c r="G714" s="242" t="s">
        <v>331</v>
      </c>
      <c r="H714" s="242"/>
      <c r="I714" s="252">
        <v>8231.2900000000009</v>
      </c>
      <c r="J714" s="252">
        <v>1275.8599999999999</v>
      </c>
      <c r="K714" s="252">
        <v>7868.26</v>
      </c>
      <c r="L714" s="252">
        <v>1464.25</v>
      </c>
      <c r="M714" s="19"/>
      <c r="N714" s="252">
        <v>326.17</v>
      </c>
      <c r="O714" s="252"/>
      <c r="P714" s="252">
        <f t="shared" si="34"/>
        <v>19165.830000000002</v>
      </c>
      <c r="Q714" s="252">
        <v>19165.830000000002</v>
      </c>
      <c r="R714" s="183">
        <v>45566</v>
      </c>
      <c r="S714" s="255">
        <v>3867856</v>
      </c>
      <c r="T714" s="19"/>
      <c r="U714" s="19"/>
      <c r="V714" s="19"/>
      <c r="W714" s="19"/>
      <c r="X714" s="19"/>
    </row>
    <row r="715" spans="1:24" s="254" customFormat="1" x14ac:dyDescent="0.25">
      <c r="A715" s="289" t="s">
        <v>5402</v>
      </c>
      <c r="B715" s="237" t="s">
        <v>5403</v>
      </c>
      <c r="C715" s="273" t="s">
        <v>2021</v>
      </c>
      <c r="D715" s="235" t="s">
        <v>5404</v>
      </c>
      <c r="E715" s="242" t="s">
        <v>5405</v>
      </c>
      <c r="F715" s="232">
        <v>45405</v>
      </c>
      <c r="G715" s="242" t="s">
        <v>330</v>
      </c>
      <c r="H715" s="242"/>
      <c r="I715" s="252">
        <v>14176.9</v>
      </c>
      <c r="J715" s="252">
        <v>1309.8699999999999</v>
      </c>
      <c r="K715" s="252">
        <v>13309.32</v>
      </c>
      <c r="L715" s="252">
        <v>2862.6</v>
      </c>
      <c r="M715" s="19"/>
      <c r="N715" s="252">
        <v>502.41</v>
      </c>
      <c r="O715" s="252"/>
      <c r="P715" s="252">
        <f t="shared" si="34"/>
        <v>32161.1</v>
      </c>
      <c r="Q715" s="252"/>
      <c r="R715" s="183"/>
      <c r="S715" s="255"/>
      <c r="T715" s="19"/>
      <c r="U715" s="19"/>
      <c r="V715" s="19"/>
      <c r="W715" s="19"/>
      <c r="X715" s="19"/>
    </row>
    <row r="716" spans="1:24" s="254" customFormat="1" x14ac:dyDescent="0.25">
      <c r="A716" s="289" t="s">
        <v>5485</v>
      </c>
      <c r="B716" s="237" t="s">
        <v>5486</v>
      </c>
      <c r="C716" s="273" t="s">
        <v>2021</v>
      </c>
      <c r="D716" s="235" t="s">
        <v>5487</v>
      </c>
      <c r="E716" s="242" t="s">
        <v>4834</v>
      </c>
      <c r="F716" s="232">
        <v>45463</v>
      </c>
      <c r="G716" s="242" t="s">
        <v>331</v>
      </c>
      <c r="H716" s="242"/>
      <c r="I716" s="252">
        <v>8148.44</v>
      </c>
      <c r="J716" s="252">
        <v>1263.02</v>
      </c>
      <c r="K716" s="252">
        <v>7789.07</v>
      </c>
      <c r="L716" s="252">
        <v>1449.51</v>
      </c>
      <c r="N716" s="252">
        <v>322.89</v>
      </c>
      <c r="O716" s="252"/>
      <c r="P716" s="252">
        <f t="shared" si="34"/>
        <v>18972.929999999997</v>
      </c>
      <c r="Q716" s="252"/>
      <c r="R716" s="183"/>
      <c r="S716" s="255"/>
      <c r="T716" s="19"/>
      <c r="U716" s="19"/>
      <c r="V716" s="19"/>
      <c r="W716" s="19"/>
      <c r="X716" s="19"/>
    </row>
    <row r="717" spans="1:24" s="254" customFormat="1" x14ac:dyDescent="0.25">
      <c r="A717" s="289" t="s">
        <v>5267</v>
      </c>
      <c r="B717" s="237" t="s">
        <v>5268</v>
      </c>
      <c r="C717" s="273" t="s">
        <v>2021</v>
      </c>
      <c r="D717" s="235" t="s">
        <v>5269</v>
      </c>
      <c r="E717" s="242" t="s">
        <v>5270</v>
      </c>
      <c r="F717" s="232">
        <v>45335</v>
      </c>
      <c r="G717" s="242" t="s">
        <v>331</v>
      </c>
      <c r="H717" s="242"/>
      <c r="I717" s="252">
        <v>4035.76</v>
      </c>
      <c r="J717" s="252">
        <v>625.54999999999995</v>
      </c>
      <c r="K717" s="252">
        <v>3857.77</v>
      </c>
      <c r="L717" s="252">
        <v>717.91</v>
      </c>
      <c r="M717" s="19"/>
      <c r="N717" s="252">
        <v>159.91999999999999</v>
      </c>
      <c r="O717" s="252"/>
      <c r="P717" s="252">
        <f t="shared" si="34"/>
        <v>9396.91</v>
      </c>
      <c r="Q717" s="252">
        <v>9396.91</v>
      </c>
      <c r="R717" s="183">
        <v>45355</v>
      </c>
      <c r="S717" s="255">
        <v>3721912</v>
      </c>
      <c r="T717" s="19"/>
      <c r="U717" s="19"/>
      <c r="V717" s="19"/>
      <c r="W717" s="19"/>
      <c r="X717" s="19"/>
    </row>
    <row r="718" spans="1:24" s="254" customFormat="1" x14ac:dyDescent="0.25">
      <c r="A718" s="289" t="s">
        <v>5347</v>
      </c>
      <c r="B718" s="237" t="s">
        <v>1718</v>
      </c>
      <c r="C718" s="273" t="s">
        <v>2021</v>
      </c>
      <c r="D718" s="235" t="s">
        <v>5348</v>
      </c>
      <c r="E718" s="242" t="s">
        <v>4800</v>
      </c>
      <c r="F718" s="232">
        <v>45384</v>
      </c>
      <c r="G718" s="242" t="s">
        <v>331</v>
      </c>
      <c r="H718" s="242"/>
      <c r="I718" s="252">
        <v>4035.76</v>
      </c>
      <c r="J718" s="252">
        <v>625.54999999999995</v>
      </c>
      <c r="K718" s="252">
        <v>3857.77</v>
      </c>
      <c r="L718" s="252">
        <v>717.91</v>
      </c>
      <c r="M718" s="19"/>
      <c r="N718" s="252">
        <v>159.91999999999999</v>
      </c>
      <c r="O718" s="252"/>
      <c r="P718" s="252">
        <f t="shared" si="34"/>
        <v>9396.91</v>
      </c>
      <c r="Q718" s="252">
        <v>9585.7999999999993</v>
      </c>
      <c r="R718" s="183" t="s">
        <v>5424</v>
      </c>
      <c r="S718" s="255" t="s">
        <v>5425</v>
      </c>
      <c r="T718" s="19"/>
      <c r="U718" s="19"/>
      <c r="V718" s="19"/>
      <c r="W718" s="19"/>
      <c r="X718" s="19"/>
    </row>
    <row r="719" spans="1:24" s="254" customFormat="1" x14ac:dyDescent="0.25">
      <c r="A719" s="289" t="s">
        <v>5594</v>
      </c>
      <c r="B719" s="237" t="s">
        <v>5595</v>
      </c>
      <c r="C719" s="273" t="s">
        <v>2021</v>
      </c>
      <c r="D719" s="235" t="s">
        <v>5596</v>
      </c>
      <c r="E719" s="242" t="s">
        <v>4732</v>
      </c>
      <c r="F719" s="232">
        <v>45516</v>
      </c>
      <c r="G719" s="242" t="s">
        <v>331</v>
      </c>
      <c r="H719" s="242"/>
      <c r="I719" s="252">
        <v>98755.47</v>
      </c>
      <c r="J719" s="252">
        <v>15310.3</v>
      </c>
      <c r="K719" s="252">
        <v>94419.09</v>
      </c>
      <c r="L719" s="252">
        <v>17570.95</v>
      </c>
      <c r="M719" s="19"/>
      <c r="N719" s="252">
        <v>3914.05</v>
      </c>
      <c r="O719" s="252"/>
      <c r="P719" s="252">
        <f t="shared" si="34"/>
        <v>229969.86</v>
      </c>
      <c r="Q719" s="252"/>
      <c r="R719" s="183"/>
      <c r="S719" s="255"/>
      <c r="T719" s="19"/>
      <c r="U719" s="19"/>
      <c r="V719" s="19"/>
      <c r="W719" s="19"/>
      <c r="X719" s="19"/>
    </row>
    <row r="720" spans="1:24" s="254" customFormat="1" x14ac:dyDescent="0.25">
      <c r="A720" s="289" t="s">
        <v>5106</v>
      </c>
      <c r="B720" s="237" t="s">
        <v>5271</v>
      </c>
      <c r="C720" s="273" t="s">
        <v>2021</v>
      </c>
      <c r="D720" s="235" t="s">
        <v>5107</v>
      </c>
      <c r="E720" s="242" t="s">
        <v>1604</v>
      </c>
      <c r="F720" s="232">
        <v>45310</v>
      </c>
      <c r="G720" s="242" t="s">
        <v>331</v>
      </c>
      <c r="H720" s="242"/>
      <c r="I720" s="252">
        <v>4018.01</v>
      </c>
      <c r="J720" s="252">
        <v>622.79</v>
      </c>
      <c r="K720" s="252">
        <v>3840.8</v>
      </c>
      <c r="L720" s="252">
        <v>714.75</v>
      </c>
      <c r="M720" s="19"/>
      <c r="N720" s="252">
        <v>159.22</v>
      </c>
      <c r="O720" s="252"/>
      <c r="P720" s="252">
        <f t="shared" si="34"/>
        <v>9355.57</v>
      </c>
      <c r="Q720" s="252">
        <v>9355.57</v>
      </c>
      <c r="R720" s="183">
        <v>45315</v>
      </c>
      <c r="S720" s="255">
        <v>3689152</v>
      </c>
      <c r="T720" s="19"/>
      <c r="U720" s="19"/>
      <c r="V720" s="19"/>
      <c r="W720" s="19"/>
      <c r="X720" s="19"/>
    </row>
    <row r="721" spans="1:24" s="254" customFormat="1" x14ac:dyDescent="0.25">
      <c r="A721" s="289" t="s">
        <v>5406</v>
      </c>
      <c r="B721" s="237" t="s">
        <v>5407</v>
      </c>
      <c r="C721" s="273" t="s">
        <v>2021</v>
      </c>
      <c r="D721" s="235" t="s">
        <v>5408</v>
      </c>
      <c r="E721" s="242" t="s">
        <v>4881</v>
      </c>
      <c r="F721" s="232">
        <v>45419</v>
      </c>
      <c r="G721" s="242" t="s">
        <v>331</v>
      </c>
      <c r="H721" s="242"/>
      <c r="I721" s="252">
        <v>8148.44</v>
      </c>
      <c r="J721" s="252">
        <v>1263.02</v>
      </c>
      <c r="K721" s="252">
        <v>7789.07</v>
      </c>
      <c r="L721" s="252">
        <v>1449.51</v>
      </c>
      <c r="M721" s="19"/>
      <c r="N721" s="252">
        <v>322.98</v>
      </c>
      <c r="O721" s="252"/>
      <c r="P721" s="252">
        <f t="shared" si="34"/>
        <v>18973.019999999997</v>
      </c>
      <c r="Q721" s="252">
        <v>18973.02</v>
      </c>
      <c r="R721" s="183">
        <v>45428</v>
      </c>
      <c r="S721" s="255">
        <v>3766038</v>
      </c>
      <c r="T721" s="19"/>
      <c r="U721" s="19"/>
      <c r="V721" s="19"/>
      <c r="W721" s="19"/>
      <c r="X721" s="19"/>
    </row>
    <row r="722" spans="1:24" s="254" customFormat="1" x14ac:dyDescent="0.25">
      <c r="A722" s="289" t="s">
        <v>5349</v>
      </c>
      <c r="B722" s="237" t="s">
        <v>1696</v>
      </c>
      <c r="C722" s="273" t="s">
        <v>2021</v>
      </c>
      <c r="D722" s="235" t="s">
        <v>5350</v>
      </c>
      <c r="E722" s="242" t="s">
        <v>4800</v>
      </c>
      <c r="F722" s="232">
        <v>45387</v>
      </c>
      <c r="G722" s="242" t="s">
        <v>331</v>
      </c>
      <c r="H722" s="242"/>
      <c r="I722" s="252">
        <v>4035.76</v>
      </c>
      <c r="J722" s="252">
        <v>625.54999999999995</v>
      </c>
      <c r="K722" s="252">
        <v>3857.77</v>
      </c>
      <c r="L722" s="252">
        <v>717.91</v>
      </c>
      <c r="M722" s="19"/>
      <c r="N722" s="252">
        <v>159.91999999999999</v>
      </c>
      <c r="O722" s="252"/>
      <c r="P722" s="252">
        <f t="shared" si="34"/>
        <v>9396.91</v>
      </c>
      <c r="Q722" s="252">
        <v>9585.7999999999993</v>
      </c>
      <c r="R722" s="183">
        <v>45433</v>
      </c>
      <c r="S722" s="255">
        <v>3769488</v>
      </c>
      <c r="T722" s="19"/>
      <c r="U722" s="19"/>
      <c r="V722" s="19"/>
      <c r="W722" s="19"/>
      <c r="X722" s="19"/>
    </row>
    <row r="723" spans="1:24" s="254" customFormat="1" x14ac:dyDescent="0.25">
      <c r="A723" s="289" t="s">
        <v>5464</v>
      </c>
      <c r="B723" s="237" t="s">
        <v>5465</v>
      </c>
      <c r="C723" s="273" t="s">
        <v>2021</v>
      </c>
      <c r="D723" s="235" t="s">
        <v>5466</v>
      </c>
      <c r="E723" s="242" t="s">
        <v>5467</v>
      </c>
      <c r="F723" s="232">
        <v>45448</v>
      </c>
      <c r="G723" s="242" t="s">
        <v>325</v>
      </c>
      <c r="H723" s="242"/>
      <c r="I723" s="252">
        <v>7703.93</v>
      </c>
      <c r="J723" s="252">
        <v>661.18</v>
      </c>
      <c r="K723" s="252">
        <v>6970.47</v>
      </c>
      <c r="L723" s="252">
        <v>1994.5</v>
      </c>
      <c r="M723" s="19"/>
      <c r="N723" s="252">
        <v>268.89999999999998</v>
      </c>
      <c r="O723" s="252"/>
      <c r="P723" s="252">
        <f t="shared" si="34"/>
        <v>17598.980000000003</v>
      </c>
      <c r="Q723" s="252">
        <v>17774.97</v>
      </c>
      <c r="R723" s="183">
        <v>45538</v>
      </c>
      <c r="S723" s="255">
        <v>3850007</v>
      </c>
      <c r="T723" s="19"/>
      <c r="U723" s="19"/>
      <c r="V723" s="19"/>
      <c r="W723" s="19"/>
      <c r="X723" s="19"/>
    </row>
    <row r="724" spans="1:24" s="254" customFormat="1" x14ac:dyDescent="0.25">
      <c r="A724" s="289" t="s">
        <v>5108</v>
      </c>
      <c r="B724" s="237" t="s">
        <v>5109</v>
      </c>
      <c r="C724" s="273" t="s">
        <v>2021</v>
      </c>
      <c r="D724" s="235" t="s">
        <v>5110</v>
      </c>
      <c r="E724" s="242" t="s">
        <v>3227</v>
      </c>
      <c r="F724" s="232">
        <v>45310</v>
      </c>
      <c r="G724" s="242" t="s">
        <v>331</v>
      </c>
      <c r="H724" s="242"/>
      <c r="I724" s="252">
        <v>4018.01</v>
      </c>
      <c r="J724" s="252">
        <v>622.79</v>
      </c>
      <c r="K724" s="252">
        <v>3840.8</v>
      </c>
      <c r="L724" s="252">
        <v>714.75</v>
      </c>
      <c r="M724" s="19"/>
      <c r="N724" s="252">
        <v>159.22</v>
      </c>
      <c r="O724" s="252"/>
      <c r="P724" s="252">
        <f t="shared" si="34"/>
        <v>9355.57</v>
      </c>
      <c r="Q724" s="252">
        <v>9355.57</v>
      </c>
      <c r="R724" s="183">
        <v>45315</v>
      </c>
      <c r="S724" s="255">
        <v>3689152</v>
      </c>
      <c r="T724" s="19"/>
      <c r="U724" s="19"/>
      <c r="V724" s="19"/>
      <c r="W724" s="19"/>
      <c r="X724" s="19"/>
    </row>
    <row r="725" spans="1:24" s="254" customFormat="1" x14ac:dyDescent="0.25">
      <c r="A725" s="289" t="s">
        <v>5275</v>
      </c>
      <c r="B725" s="237" t="s">
        <v>4870</v>
      </c>
      <c r="C725" s="273" t="s">
        <v>2021</v>
      </c>
      <c r="D725" s="235" t="s">
        <v>5276</v>
      </c>
      <c r="E725" s="242" t="s">
        <v>1604</v>
      </c>
      <c r="F725" s="232">
        <v>45355</v>
      </c>
      <c r="G725" s="242" t="s">
        <v>331</v>
      </c>
      <c r="H725" s="242"/>
      <c r="I725" s="252">
        <v>4035.76</v>
      </c>
      <c r="J725" s="252">
        <v>625.54999999999995</v>
      </c>
      <c r="K725" s="252">
        <v>3857.77</v>
      </c>
      <c r="L725" s="252">
        <v>717.91</v>
      </c>
      <c r="M725" s="19"/>
      <c r="N725" s="252">
        <v>159.91999999999999</v>
      </c>
      <c r="O725" s="252"/>
      <c r="P725" s="252">
        <f t="shared" si="34"/>
        <v>9396.91</v>
      </c>
      <c r="Q725" s="252">
        <v>9396.91</v>
      </c>
      <c r="R725" s="183">
        <v>45366</v>
      </c>
      <c r="S725" s="255">
        <v>3730830</v>
      </c>
      <c r="T725" s="19"/>
      <c r="U725" s="19"/>
      <c r="V725" s="19"/>
      <c r="W725" s="19"/>
      <c r="X725" s="19"/>
    </row>
    <row r="726" spans="1:24" s="254" customFormat="1" x14ac:dyDescent="0.25">
      <c r="A726" s="289" t="s">
        <v>5351</v>
      </c>
      <c r="B726" s="237" t="s">
        <v>1734</v>
      </c>
      <c r="C726" s="273" t="s">
        <v>2021</v>
      </c>
      <c r="D726" s="235" t="s">
        <v>5352</v>
      </c>
      <c r="E726" s="242" t="s">
        <v>5353</v>
      </c>
      <c r="F726" s="232">
        <v>45378</v>
      </c>
      <c r="G726" s="242" t="s">
        <v>325</v>
      </c>
      <c r="H726" s="242"/>
      <c r="I726" s="252">
        <v>7631.19</v>
      </c>
      <c r="J726" s="252">
        <v>654.94000000000005</v>
      </c>
      <c r="K726" s="252">
        <v>6904.66</v>
      </c>
      <c r="L726" s="252">
        <v>1976.67</v>
      </c>
      <c r="M726" s="19"/>
      <c r="N726" s="252">
        <v>266.37</v>
      </c>
      <c r="O726" s="252"/>
      <c r="P726" s="252">
        <f t="shared" si="34"/>
        <v>17433.829999999998</v>
      </c>
      <c r="Q726" s="252">
        <v>17433.830000000002</v>
      </c>
      <c r="R726" s="183">
        <v>45413</v>
      </c>
      <c r="S726" s="255">
        <v>3754360</v>
      </c>
      <c r="T726" s="19"/>
      <c r="U726" s="19"/>
      <c r="V726" s="19"/>
      <c r="W726" s="19"/>
      <c r="X726" s="19"/>
    </row>
    <row r="727" spans="1:24" s="254" customFormat="1" x14ac:dyDescent="0.25">
      <c r="A727" s="289" t="s">
        <v>5411</v>
      </c>
      <c r="B727" s="237" t="s">
        <v>1734</v>
      </c>
      <c r="C727" s="273" t="s">
        <v>2021</v>
      </c>
      <c r="D727" s="235" t="s">
        <v>5412</v>
      </c>
      <c r="E727" s="242" t="s">
        <v>5405</v>
      </c>
      <c r="F727" s="232">
        <v>45412</v>
      </c>
      <c r="G727" s="242" t="s">
        <v>330</v>
      </c>
      <c r="H727" s="242"/>
      <c r="I727" s="252">
        <v>7156.01</v>
      </c>
      <c r="J727" s="252">
        <v>661.18</v>
      </c>
      <c r="K727" s="252">
        <v>6970.47</v>
      </c>
      <c r="L727" s="252">
        <v>1444.94</v>
      </c>
      <c r="M727" s="19"/>
      <c r="N727" s="252">
        <v>253.6</v>
      </c>
      <c r="O727" s="252"/>
      <c r="P727" s="252">
        <f t="shared" si="34"/>
        <v>16486.2</v>
      </c>
      <c r="Q727" s="252">
        <v>16569.169999999998</v>
      </c>
      <c r="R727" s="183">
        <v>45771</v>
      </c>
      <c r="S727" s="255">
        <v>4009210</v>
      </c>
      <c r="T727" s="19"/>
      <c r="U727" s="19"/>
      <c r="V727" s="19"/>
      <c r="W727" s="19"/>
      <c r="X727" s="19"/>
    </row>
    <row r="728" spans="1:24" s="254" customFormat="1" x14ac:dyDescent="0.25">
      <c r="A728" s="289" t="s">
        <v>5415</v>
      </c>
      <c r="B728" s="237" t="s">
        <v>1696</v>
      </c>
      <c r="C728" s="273" t="s">
        <v>2021</v>
      </c>
      <c r="D728" s="235" t="s">
        <v>5416</v>
      </c>
      <c r="E728" s="242" t="s">
        <v>4881</v>
      </c>
      <c r="F728" s="232">
        <v>45408</v>
      </c>
      <c r="G728" s="242" t="s">
        <v>331</v>
      </c>
      <c r="H728" s="242"/>
      <c r="I728" s="252">
        <v>4074.22</v>
      </c>
      <c r="J728" s="252">
        <v>631.51</v>
      </c>
      <c r="K728" s="252">
        <v>3894.53</v>
      </c>
      <c r="L728" s="252">
        <v>724.75</v>
      </c>
      <c r="M728" s="19"/>
      <c r="N728" s="252">
        <v>161.44</v>
      </c>
      <c r="O728" s="252"/>
      <c r="P728" s="252">
        <f t="shared" si="34"/>
        <v>9486.4500000000007</v>
      </c>
      <c r="Q728" s="252">
        <v>9486.4500000000007</v>
      </c>
      <c r="R728" s="183">
        <v>45419</v>
      </c>
      <c r="S728" s="255">
        <v>3757775</v>
      </c>
      <c r="T728" s="19"/>
      <c r="U728" s="19"/>
      <c r="V728" s="19"/>
      <c r="W728" s="19"/>
      <c r="X728" s="19"/>
    </row>
    <row r="729" spans="1:24" s="254" customFormat="1" x14ac:dyDescent="0.25">
      <c r="A729" s="289" t="s">
        <v>5599</v>
      </c>
      <c r="B729" s="237" t="s">
        <v>5600</v>
      </c>
      <c r="C729" s="273" t="s">
        <v>2021</v>
      </c>
      <c r="D729" s="235" t="s">
        <v>5601</v>
      </c>
      <c r="E729" s="242" t="s">
        <v>5602</v>
      </c>
      <c r="F729" s="232">
        <v>45523</v>
      </c>
      <c r="G729" s="242" t="s">
        <v>325</v>
      </c>
      <c r="H729" s="242"/>
      <c r="I729" s="252">
        <v>7782.25</v>
      </c>
      <c r="J729" s="252">
        <v>667.9</v>
      </c>
      <c r="K729" s="252">
        <v>7041.34</v>
      </c>
      <c r="L729" s="252">
        <v>2014.78</v>
      </c>
      <c r="M729" s="19"/>
      <c r="N729" s="252">
        <v>271.64</v>
      </c>
      <c r="O729" s="252"/>
      <c r="P729" s="252">
        <f t="shared" si="34"/>
        <v>17777.91</v>
      </c>
      <c r="Q729" s="252">
        <v>17866.8</v>
      </c>
      <c r="R729" s="183">
        <v>45608</v>
      </c>
      <c r="S729" s="255">
        <v>3893835</v>
      </c>
      <c r="T729" s="19"/>
      <c r="U729" s="19"/>
      <c r="V729" s="19"/>
      <c r="W729" s="19"/>
      <c r="X729" s="19"/>
    </row>
    <row r="730" spans="1:24" s="254" customFormat="1" x14ac:dyDescent="0.25">
      <c r="A730" s="289" t="s">
        <v>5307</v>
      </c>
      <c r="B730" s="237" t="s">
        <v>5248</v>
      </c>
      <c r="C730" s="273" t="s">
        <v>2021</v>
      </c>
      <c r="D730" s="235" t="s">
        <v>5308</v>
      </c>
      <c r="E730" s="242" t="s">
        <v>5292</v>
      </c>
      <c r="F730" s="232">
        <v>45362</v>
      </c>
      <c r="G730" s="242" t="s">
        <v>325</v>
      </c>
      <c r="H730" s="242"/>
      <c r="I730" s="252">
        <v>7631.19</v>
      </c>
      <c r="J730" s="252">
        <v>654.94000000000005</v>
      </c>
      <c r="K730" s="252">
        <v>6904.66</v>
      </c>
      <c r="L730" s="252">
        <v>1975.67</v>
      </c>
      <c r="M730" s="19"/>
      <c r="N730" s="252">
        <v>266.37</v>
      </c>
      <c r="O730" s="252"/>
      <c r="P730" s="252">
        <f t="shared" si="34"/>
        <v>17432.829999999998</v>
      </c>
      <c r="Q730" s="252">
        <v>17783.23</v>
      </c>
      <c r="R730" s="183">
        <v>45463</v>
      </c>
      <c r="S730" s="255">
        <v>3794728</v>
      </c>
      <c r="T730" s="19"/>
      <c r="U730" s="19"/>
      <c r="V730" s="19"/>
      <c r="W730" s="19"/>
      <c r="X730" s="19"/>
    </row>
    <row r="731" spans="1:24" s="254" customFormat="1" x14ac:dyDescent="0.25">
      <c r="A731" s="289" t="s">
        <v>5309</v>
      </c>
      <c r="B731" s="237" t="s">
        <v>5310</v>
      </c>
      <c r="C731" s="273" t="s">
        <v>2021</v>
      </c>
      <c r="D731" s="235" t="s">
        <v>5311</v>
      </c>
      <c r="E731" s="242" t="s">
        <v>5312</v>
      </c>
      <c r="F731" s="232">
        <v>45362</v>
      </c>
      <c r="G731" s="242" t="s">
        <v>325</v>
      </c>
      <c r="H731" s="242"/>
      <c r="I731" s="252">
        <v>7631.19</v>
      </c>
      <c r="J731" s="252">
        <v>654.94000000000005</v>
      </c>
      <c r="K731" s="252">
        <v>6904.66</v>
      </c>
      <c r="L731" s="252">
        <v>1975.67</v>
      </c>
      <c r="M731" s="19"/>
      <c r="N731" s="252">
        <v>266.37</v>
      </c>
      <c r="O731" s="252"/>
      <c r="P731" s="252">
        <f t="shared" si="34"/>
        <v>17432.829999999998</v>
      </c>
      <c r="Q731" s="252">
        <v>17783.23</v>
      </c>
      <c r="R731" s="183">
        <v>45488</v>
      </c>
      <c r="S731" s="255">
        <v>3807159</v>
      </c>
      <c r="T731" s="19"/>
      <c r="U731" s="19"/>
      <c r="V731" s="19"/>
      <c r="W731" s="19"/>
      <c r="X731" s="19"/>
    </row>
    <row r="732" spans="1:24" s="254" customFormat="1" x14ac:dyDescent="0.25">
      <c r="A732" s="289" t="s">
        <v>5701</v>
      </c>
      <c r="B732" s="237" t="s">
        <v>5702</v>
      </c>
      <c r="C732" s="273" t="s">
        <v>2021</v>
      </c>
      <c r="D732" s="235" t="s">
        <v>5703</v>
      </c>
      <c r="E732" s="242" t="s">
        <v>5270</v>
      </c>
      <c r="F732" s="232">
        <v>45328</v>
      </c>
      <c r="G732" s="242" t="s">
        <v>331</v>
      </c>
      <c r="H732" s="242"/>
      <c r="I732" s="252">
        <v>4035.76</v>
      </c>
      <c r="J732" s="252">
        <v>625.54999999999995</v>
      </c>
      <c r="K732" s="252">
        <v>3857.77</v>
      </c>
      <c r="L732" s="252">
        <v>717.91</v>
      </c>
      <c r="M732" s="19"/>
      <c r="N732" s="252">
        <v>159.91999999999999</v>
      </c>
      <c r="O732" s="252"/>
      <c r="P732" s="252">
        <f t="shared" si="34"/>
        <v>9396.91</v>
      </c>
      <c r="Q732" s="252">
        <v>9396.91</v>
      </c>
      <c r="R732" s="183">
        <v>45568</v>
      </c>
      <c r="S732" s="255">
        <v>3869039</v>
      </c>
      <c r="T732" s="19"/>
      <c r="U732" s="19"/>
      <c r="V732" s="19"/>
      <c r="W732" s="19"/>
      <c r="X732" s="19"/>
    </row>
    <row r="733" spans="1:24" s="254" customFormat="1" x14ac:dyDescent="0.25">
      <c r="A733" s="289" t="s">
        <v>5272</v>
      </c>
      <c r="B733" s="237" t="s">
        <v>5273</v>
      </c>
      <c r="C733" s="273" t="s">
        <v>2021</v>
      </c>
      <c r="D733" s="235" t="s">
        <v>5274</v>
      </c>
      <c r="E733" s="242" t="s">
        <v>1604</v>
      </c>
      <c r="F733" s="232">
        <v>45359</v>
      </c>
      <c r="G733" s="242" t="s">
        <v>331</v>
      </c>
      <c r="H733" s="242"/>
      <c r="I733" s="252">
        <v>4035.76</v>
      </c>
      <c r="J733" s="252">
        <v>625.54999999999995</v>
      </c>
      <c r="K733" s="252">
        <v>3857.77</v>
      </c>
      <c r="L733" s="252">
        <v>717.91</v>
      </c>
      <c r="M733" s="19"/>
      <c r="N733" s="252">
        <v>159.91999999999999</v>
      </c>
      <c r="O733" s="252"/>
      <c r="P733" s="252">
        <f t="shared" si="34"/>
        <v>9396.91</v>
      </c>
      <c r="Q733" s="252">
        <v>9396.9</v>
      </c>
      <c r="R733" s="183">
        <v>45362</v>
      </c>
      <c r="S733" s="255">
        <v>3727965</v>
      </c>
      <c r="T733" s="19"/>
      <c r="U733" s="19"/>
      <c r="V733" s="19"/>
      <c r="W733" s="19"/>
      <c r="X733" s="19"/>
    </row>
    <row r="734" spans="1:24" s="254" customFormat="1" x14ac:dyDescent="0.25">
      <c r="A734" s="289" t="s">
        <v>5354</v>
      </c>
      <c r="B734" s="237" t="s">
        <v>1693</v>
      </c>
      <c r="C734" s="273" t="s">
        <v>2021</v>
      </c>
      <c r="D734" s="235" t="s">
        <v>5355</v>
      </c>
      <c r="E734" s="242" t="s">
        <v>5286</v>
      </c>
      <c r="F734" s="232">
        <v>45379</v>
      </c>
      <c r="G734" s="242" t="s">
        <v>328</v>
      </c>
      <c r="H734" s="242"/>
      <c r="I734" s="252">
        <v>2204.5100000000002</v>
      </c>
      <c r="J734" s="252">
        <v>914.22</v>
      </c>
      <c r="K734" s="252">
        <v>3719.93</v>
      </c>
      <c r="L734" s="252">
        <v>715.65</v>
      </c>
      <c r="M734" s="19"/>
      <c r="N734" s="252">
        <v>117.04</v>
      </c>
      <c r="O734" s="252"/>
      <c r="P734" s="252">
        <f t="shared" si="34"/>
        <v>7671.3499999999995</v>
      </c>
      <c r="Q734" s="252"/>
      <c r="R734" s="183"/>
      <c r="S734" s="255"/>
      <c r="T734" s="19"/>
      <c r="U734" s="19"/>
      <c r="V734" s="19"/>
      <c r="W734" s="19"/>
      <c r="X734" s="19"/>
    </row>
    <row r="735" spans="1:24" s="254" customFormat="1" x14ac:dyDescent="0.25">
      <c r="A735" s="289" t="s">
        <v>5523</v>
      </c>
      <c r="B735" s="237" t="s">
        <v>5251</v>
      </c>
      <c r="C735" s="273" t="s">
        <v>2021</v>
      </c>
      <c r="D735" s="235" t="s">
        <v>5524</v>
      </c>
      <c r="E735" s="242" t="s">
        <v>1628</v>
      </c>
      <c r="F735" s="232">
        <v>45476</v>
      </c>
      <c r="G735" s="242" t="s">
        <v>325</v>
      </c>
      <c r="H735" s="242"/>
      <c r="I735" s="252">
        <v>7703.93</v>
      </c>
      <c r="J735" s="252">
        <v>661.18</v>
      </c>
      <c r="K735" s="252">
        <v>6970.47</v>
      </c>
      <c r="L735" s="252">
        <v>1994.5</v>
      </c>
      <c r="M735" s="19"/>
      <c r="N735" s="252">
        <v>268.89999999999998</v>
      </c>
      <c r="O735" s="252"/>
      <c r="P735" s="252">
        <f t="shared" si="34"/>
        <v>17598.980000000003</v>
      </c>
      <c r="Q735" s="252">
        <v>17774.97</v>
      </c>
      <c r="R735" s="183">
        <v>45546</v>
      </c>
      <c r="S735" s="255">
        <v>3854795</v>
      </c>
      <c r="T735" s="19"/>
      <c r="U735" s="19"/>
      <c r="V735" s="19"/>
      <c r="W735" s="19"/>
      <c r="X735" s="19"/>
    </row>
    <row r="736" spans="1:24" s="254" customFormat="1" x14ac:dyDescent="0.25">
      <c r="A736" s="289" t="s">
        <v>5502</v>
      </c>
      <c r="B736" s="237" t="s">
        <v>1734</v>
      </c>
      <c r="C736" s="273" t="s">
        <v>2021</v>
      </c>
      <c r="D736" s="235" t="s">
        <v>5503</v>
      </c>
      <c r="E736" s="242" t="s">
        <v>5504</v>
      </c>
      <c r="F736" s="232">
        <v>45474</v>
      </c>
      <c r="G736" s="242" t="s">
        <v>330</v>
      </c>
      <c r="H736" s="242"/>
      <c r="I736" s="252">
        <v>7156.01</v>
      </c>
      <c r="J736" s="252">
        <v>661.18</v>
      </c>
      <c r="K736" s="252">
        <v>6970.47</v>
      </c>
      <c r="L736" s="252">
        <v>1444.94</v>
      </c>
      <c r="M736" s="19"/>
      <c r="N736" s="252">
        <v>253.6</v>
      </c>
      <c r="O736" s="252"/>
      <c r="P736" s="252">
        <f t="shared" si="34"/>
        <v>16486.2</v>
      </c>
      <c r="Q736" s="252">
        <v>16486.2</v>
      </c>
      <c r="R736" s="183">
        <v>45502</v>
      </c>
      <c r="S736" s="255">
        <v>3813765</v>
      </c>
      <c r="T736" s="19"/>
      <c r="U736" s="19"/>
      <c r="V736" s="19"/>
      <c r="W736" s="19"/>
      <c r="X736" s="19"/>
    </row>
    <row r="737" spans="1:24" s="254" customFormat="1" x14ac:dyDescent="0.25">
      <c r="A737" s="289" t="s">
        <v>5525</v>
      </c>
      <c r="B737" s="237" t="s">
        <v>5526</v>
      </c>
      <c r="C737" s="273" t="s">
        <v>2021</v>
      </c>
      <c r="D737" s="235" t="s">
        <v>5527</v>
      </c>
      <c r="E737" s="242" t="s">
        <v>4823</v>
      </c>
      <c r="F737" s="232">
        <v>45475</v>
      </c>
      <c r="G737" s="242" t="s">
        <v>331</v>
      </c>
      <c r="H737" s="242"/>
      <c r="I737" s="252">
        <v>8148.44</v>
      </c>
      <c r="J737" s="252">
        <v>1263.02</v>
      </c>
      <c r="K737" s="252">
        <v>7789.07</v>
      </c>
      <c r="L737" s="252">
        <v>1499.51</v>
      </c>
      <c r="M737" s="19"/>
      <c r="N737" s="252">
        <v>322.89</v>
      </c>
      <c r="O737" s="252"/>
      <c r="P737" s="252">
        <f t="shared" si="34"/>
        <v>19022.929999999997</v>
      </c>
      <c r="Q737" s="252"/>
      <c r="R737" s="183"/>
      <c r="S737" s="255"/>
      <c r="T737" s="19"/>
      <c r="U737" s="19"/>
      <c r="V737" s="19"/>
      <c r="W737" s="19"/>
      <c r="X737" s="19"/>
    </row>
    <row r="738" spans="1:24" s="254" customFormat="1" x14ac:dyDescent="0.25">
      <c r="A738" s="289" t="s">
        <v>5313</v>
      </c>
      <c r="B738" s="237" t="s">
        <v>1851</v>
      </c>
      <c r="C738" s="273" t="s">
        <v>2021</v>
      </c>
      <c r="D738" s="235" t="s">
        <v>5314</v>
      </c>
      <c r="E738" s="242" t="s">
        <v>1628</v>
      </c>
      <c r="F738" s="232">
        <v>45362</v>
      </c>
      <c r="G738" s="242" t="s">
        <v>325</v>
      </c>
      <c r="H738" s="242"/>
      <c r="I738" s="252">
        <v>3815.6</v>
      </c>
      <c r="J738" s="252">
        <v>327.47000000000003</v>
      </c>
      <c r="K738" s="252">
        <v>3452.33</v>
      </c>
      <c r="L738" s="252">
        <v>987.84</v>
      </c>
      <c r="M738" s="19"/>
      <c r="N738" s="252">
        <v>133.18</v>
      </c>
      <c r="O738" s="252"/>
      <c r="P738" s="252">
        <f t="shared" si="34"/>
        <v>8716.42</v>
      </c>
      <c r="Q738" s="252">
        <v>8716.42</v>
      </c>
      <c r="R738" s="183">
        <v>45371</v>
      </c>
      <c r="S738" s="255">
        <v>3732436</v>
      </c>
      <c r="T738" s="19"/>
      <c r="U738" s="19"/>
      <c r="V738" s="19"/>
      <c r="W738" s="19"/>
      <c r="X738" s="19"/>
    </row>
    <row r="739" spans="1:24" s="254" customFormat="1" x14ac:dyDescent="0.25">
      <c r="A739" s="289" t="s">
        <v>5364</v>
      </c>
      <c r="B739" s="237" t="s">
        <v>5365</v>
      </c>
      <c r="C739" s="273" t="s">
        <v>2021</v>
      </c>
      <c r="D739" s="235" t="s">
        <v>5366</v>
      </c>
      <c r="E739" s="242" t="s">
        <v>3492</v>
      </c>
      <c r="F739" s="232">
        <v>45393</v>
      </c>
      <c r="G739" s="242" t="s">
        <v>325</v>
      </c>
      <c r="H739" s="242"/>
      <c r="I739" s="252">
        <v>3815.6</v>
      </c>
      <c r="J739" s="252">
        <v>327.47000000000003</v>
      </c>
      <c r="K739" s="252">
        <v>3452.33</v>
      </c>
      <c r="L739" s="252">
        <v>987.84</v>
      </c>
      <c r="M739" s="19"/>
      <c r="N739" s="252">
        <v>133.18</v>
      </c>
      <c r="O739" s="252"/>
      <c r="P739" s="252">
        <f t="shared" si="34"/>
        <v>8716.42</v>
      </c>
      <c r="Q739" s="252">
        <v>8815.6</v>
      </c>
      <c r="R739" s="183">
        <v>45399</v>
      </c>
      <c r="S739" s="255">
        <v>3746318</v>
      </c>
      <c r="T739" s="19"/>
      <c r="U739" s="19"/>
      <c r="V739" s="19"/>
      <c r="W739" s="19"/>
      <c r="X739" s="19"/>
    </row>
    <row r="740" spans="1:24" s="254" customFormat="1" x14ac:dyDescent="0.25">
      <c r="A740" s="289" t="s">
        <v>5409</v>
      </c>
      <c r="B740" s="237" t="s">
        <v>1714</v>
      </c>
      <c r="C740" s="273" t="s">
        <v>2021</v>
      </c>
      <c r="D740" s="235" t="s">
        <v>5410</v>
      </c>
      <c r="E740" s="242" t="s">
        <v>5299</v>
      </c>
      <c r="F740" s="232">
        <v>45411</v>
      </c>
      <c r="G740" s="242" t="s">
        <v>328</v>
      </c>
      <c r="H740" s="242"/>
      <c r="I740" s="252">
        <v>2225.5300000000002</v>
      </c>
      <c r="J740" s="252">
        <v>922.93</v>
      </c>
      <c r="K740" s="252">
        <v>3755.39</v>
      </c>
      <c r="L740" s="252">
        <v>722.47</v>
      </c>
      <c r="M740" s="19"/>
      <c r="N740" s="252">
        <v>118.16</v>
      </c>
      <c r="O740" s="252"/>
      <c r="P740" s="252">
        <f t="shared" si="34"/>
        <v>7744.4800000000005</v>
      </c>
      <c r="Q740" s="252">
        <v>7744.48</v>
      </c>
      <c r="R740" s="183">
        <v>45419</v>
      </c>
      <c r="S740" s="255">
        <v>3758959</v>
      </c>
      <c r="T740" s="19"/>
      <c r="U740" s="19"/>
      <c r="V740" s="19"/>
      <c r="W740" s="19"/>
      <c r="X740" s="19"/>
    </row>
    <row r="741" spans="1:24" s="254" customFormat="1" x14ac:dyDescent="0.25">
      <c r="A741" s="309" t="s">
        <v>5508</v>
      </c>
      <c r="B741" s="311" t="s">
        <v>2262</v>
      </c>
      <c r="C741" s="273" t="s">
        <v>2021</v>
      </c>
      <c r="D741" s="308" t="s">
        <v>5509</v>
      </c>
      <c r="E741" s="313" t="s">
        <v>5510</v>
      </c>
      <c r="F741" s="310">
        <v>45484</v>
      </c>
      <c r="G741" s="313" t="s">
        <v>331</v>
      </c>
      <c r="H741" s="313"/>
      <c r="I741" s="252">
        <v>16296.89</v>
      </c>
      <c r="J741" s="252">
        <v>2526.0300000000002</v>
      </c>
      <c r="K741" s="252">
        <v>15578.13</v>
      </c>
      <c r="L741" s="252">
        <v>2899.02</v>
      </c>
      <c r="M741" s="19"/>
      <c r="N741" s="252">
        <v>645.78</v>
      </c>
      <c r="O741" s="252"/>
      <c r="P741" s="252">
        <f t="shared" si="34"/>
        <v>37945.849999999991</v>
      </c>
      <c r="Q741" s="252">
        <v>38902.46</v>
      </c>
      <c r="R741" s="183">
        <v>45782</v>
      </c>
      <c r="S741" s="255">
        <v>4014565</v>
      </c>
      <c r="T741" s="19"/>
      <c r="U741" s="19"/>
      <c r="V741" s="19"/>
      <c r="W741" s="19"/>
      <c r="X741" s="19"/>
    </row>
    <row r="742" spans="1:24" s="254" customFormat="1" x14ac:dyDescent="0.25">
      <c r="A742" s="592" t="s">
        <v>5570</v>
      </c>
      <c r="B742" s="613" t="s">
        <v>5571</v>
      </c>
      <c r="C742" s="596" t="s">
        <v>2021</v>
      </c>
      <c r="D742" s="594" t="s">
        <v>5572</v>
      </c>
      <c r="E742" s="594" t="s">
        <v>5339</v>
      </c>
      <c r="F742" s="598">
        <v>45505</v>
      </c>
      <c r="G742" s="594" t="s">
        <v>330</v>
      </c>
      <c r="H742" s="242">
        <v>1</v>
      </c>
      <c r="I742" s="252">
        <v>7228.76</v>
      </c>
      <c r="J742" s="252">
        <v>333.95</v>
      </c>
      <c r="K742" s="252">
        <v>7041.34</v>
      </c>
      <c r="L742" s="252">
        <v>729.82</v>
      </c>
      <c r="M742" s="19"/>
      <c r="N742" s="252">
        <v>256.18</v>
      </c>
      <c r="O742" s="252"/>
      <c r="P742" s="252">
        <f t="shared" si="34"/>
        <v>15590.05</v>
      </c>
      <c r="Q742" s="252"/>
      <c r="R742" s="183"/>
      <c r="S742" s="255"/>
      <c r="T742" s="19"/>
      <c r="U742" s="19"/>
      <c r="V742" s="19"/>
      <c r="W742" s="19"/>
      <c r="X742" s="19"/>
    </row>
    <row r="743" spans="1:24" s="254" customFormat="1" x14ac:dyDescent="0.25">
      <c r="A743" s="593"/>
      <c r="B743" s="614"/>
      <c r="C743" s="597"/>
      <c r="D743" s="595"/>
      <c r="E743" s="595"/>
      <c r="F743" s="599"/>
      <c r="G743" s="595"/>
      <c r="H743" s="242">
        <v>2</v>
      </c>
      <c r="I743" s="252">
        <v>3614.38</v>
      </c>
      <c r="J743" s="252">
        <v>667.9</v>
      </c>
      <c r="K743" s="252">
        <v>3520.67</v>
      </c>
      <c r="L743" s="252">
        <v>1459.63</v>
      </c>
      <c r="M743" s="19"/>
      <c r="N743" s="252">
        <v>128.09</v>
      </c>
      <c r="O743" s="252"/>
      <c r="P743" s="252">
        <f t="shared" si="34"/>
        <v>9390.67</v>
      </c>
      <c r="Q743" s="252"/>
      <c r="R743" s="183"/>
      <c r="S743" s="255"/>
      <c r="T743" s="19"/>
      <c r="U743" s="19"/>
      <c r="V743" s="19"/>
      <c r="W743" s="19"/>
      <c r="X743" s="19"/>
    </row>
    <row r="744" spans="1:24" s="254" customFormat="1" x14ac:dyDescent="0.25">
      <c r="A744" s="289" t="s">
        <v>5699</v>
      </c>
      <c r="B744" s="237" t="s">
        <v>5700</v>
      </c>
      <c r="C744" s="273" t="s">
        <v>2021</v>
      </c>
      <c r="D744" s="235" t="s">
        <v>4546</v>
      </c>
      <c r="E744" s="235" t="s">
        <v>1620</v>
      </c>
      <c r="F744" s="232">
        <v>45516</v>
      </c>
      <c r="G744" s="242" t="s">
        <v>330</v>
      </c>
      <c r="H744" s="242"/>
      <c r="I744" s="252">
        <v>14457.53</v>
      </c>
      <c r="J744" s="252">
        <v>1335.8</v>
      </c>
      <c r="K744" s="252">
        <v>14082.67</v>
      </c>
      <c r="L744" s="252">
        <v>2919.26</v>
      </c>
      <c r="M744" s="19"/>
      <c r="N744" s="252">
        <v>512.36</v>
      </c>
      <c r="O744" s="252"/>
      <c r="P744" s="252">
        <f t="shared" si="34"/>
        <v>33307.620000000003</v>
      </c>
      <c r="Q744" s="252">
        <v>33307.620000000003</v>
      </c>
      <c r="R744" s="183">
        <v>45701</v>
      </c>
      <c r="S744" s="255">
        <v>3956238</v>
      </c>
      <c r="T744" s="19"/>
      <c r="U744" s="19"/>
      <c r="V744" s="19"/>
      <c r="W744" s="19"/>
      <c r="X744" s="19"/>
    </row>
    <row r="745" spans="1:24" s="254" customFormat="1" x14ac:dyDescent="0.25">
      <c r="A745" s="289" t="s">
        <v>5540</v>
      </c>
      <c r="B745" s="237" t="s">
        <v>5541</v>
      </c>
      <c r="C745" s="273" t="s">
        <v>2021</v>
      </c>
      <c r="D745" s="235" t="s">
        <v>5542</v>
      </c>
      <c r="E745" s="235" t="s">
        <v>5543</v>
      </c>
      <c r="F745" s="232">
        <v>45502</v>
      </c>
      <c r="G745" s="242" t="s">
        <v>331</v>
      </c>
      <c r="H745" s="242"/>
      <c r="I745" s="252">
        <v>8231.2900000000009</v>
      </c>
      <c r="J745" s="252">
        <v>1275.8599999999999</v>
      </c>
      <c r="K745" s="252">
        <v>7868.26</v>
      </c>
      <c r="L745" s="252">
        <v>1464.25</v>
      </c>
      <c r="M745" s="19"/>
      <c r="N745" s="252">
        <v>326.17</v>
      </c>
      <c r="O745" s="252"/>
      <c r="P745" s="252">
        <f t="shared" si="34"/>
        <v>19165.830000000002</v>
      </c>
      <c r="Q745" s="252"/>
      <c r="R745" s="183"/>
      <c r="S745" s="255"/>
      <c r="T745" s="19"/>
      <c r="U745" s="19"/>
      <c r="V745" s="19"/>
      <c r="W745" s="19"/>
      <c r="X745" s="19"/>
    </row>
    <row r="746" spans="1:24" s="254" customFormat="1" x14ac:dyDescent="0.25">
      <c r="A746" s="289" t="s">
        <v>5413</v>
      </c>
      <c r="B746" s="237" t="s">
        <v>3954</v>
      </c>
      <c r="C746" s="273" t="s">
        <v>2021</v>
      </c>
      <c r="D746" s="235" t="s">
        <v>5414</v>
      </c>
      <c r="E746" s="242" t="s">
        <v>4904</v>
      </c>
      <c r="F746" s="232">
        <v>45418</v>
      </c>
      <c r="G746" s="242" t="s">
        <v>325</v>
      </c>
      <c r="H746" s="242"/>
      <c r="I746" s="252">
        <v>3851.96</v>
      </c>
      <c r="J746" s="252">
        <v>330.59</v>
      </c>
      <c r="K746" s="252">
        <v>3485.23</v>
      </c>
      <c r="L746" s="252">
        <v>997.25</v>
      </c>
      <c r="M746" s="19"/>
      <c r="N746" s="252">
        <v>134.44999999999999</v>
      </c>
      <c r="O746" s="252"/>
      <c r="P746" s="252">
        <f t="shared" si="34"/>
        <v>8799.4800000000014</v>
      </c>
      <c r="Q746" s="252">
        <v>8799.48</v>
      </c>
      <c r="R746" s="183">
        <v>45420</v>
      </c>
      <c r="S746" s="255">
        <v>3759051</v>
      </c>
      <c r="T746" s="19"/>
      <c r="U746" s="19"/>
      <c r="V746" s="19"/>
      <c r="W746" s="19"/>
      <c r="X746" s="19"/>
    </row>
    <row r="747" spans="1:24" s="254" customFormat="1" x14ac:dyDescent="0.25">
      <c r="A747" s="289" t="s">
        <v>5511</v>
      </c>
      <c r="B747" s="237" t="s">
        <v>5512</v>
      </c>
      <c r="C747" s="273" t="s">
        <v>2021</v>
      </c>
      <c r="D747" s="235" t="s">
        <v>5513</v>
      </c>
      <c r="E747" s="242" t="s">
        <v>4823</v>
      </c>
      <c r="F747" s="232">
        <v>45485</v>
      </c>
      <c r="G747" s="242" t="s">
        <v>331</v>
      </c>
      <c r="H747" s="242"/>
      <c r="I747" s="252">
        <v>4074.22</v>
      </c>
      <c r="J747" s="252">
        <v>631.51</v>
      </c>
      <c r="K747" s="252">
        <v>3894.53</v>
      </c>
      <c r="L747" s="252">
        <v>724.75</v>
      </c>
      <c r="M747" s="19"/>
      <c r="N747" s="252">
        <v>161.44</v>
      </c>
      <c r="O747" s="252"/>
      <c r="P747" s="252">
        <f t="shared" si="34"/>
        <v>9486.4500000000007</v>
      </c>
      <c r="Q747" s="252">
        <v>9486.4500000000007</v>
      </c>
      <c r="R747" s="183">
        <v>45491</v>
      </c>
      <c r="S747" s="255">
        <v>3808912</v>
      </c>
      <c r="T747" s="19"/>
      <c r="U747" s="19"/>
      <c r="V747" s="19"/>
      <c r="W747" s="19"/>
      <c r="X747" s="19"/>
    </row>
    <row r="748" spans="1:24" s="254" customFormat="1" x14ac:dyDescent="0.25">
      <c r="A748" s="289" t="s">
        <v>5514</v>
      </c>
      <c r="B748" s="237" t="s">
        <v>5515</v>
      </c>
      <c r="C748" s="273" t="s">
        <v>2021</v>
      </c>
      <c r="D748" s="235" t="s">
        <v>5516</v>
      </c>
      <c r="E748" s="242" t="s">
        <v>5467</v>
      </c>
      <c r="F748" s="232">
        <v>45476</v>
      </c>
      <c r="G748" s="242" t="s">
        <v>325</v>
      </c>
      <c r="H748" s="242"/>
      <c r="I748" s="252">
        <v>7703.93</v>
      </c>
      <c r="J748" s="252">
        <v>661.18</v>
      </c>
      <c r="K748" s="252">
        <v>6970.47</v>
      </c>
      <c r="L748" s="252">
        <v>1994.5</v>
      </c>
      <c r="M748" s="19"/>
      <c r="N748" s="252">
        <v>268.89999999999998</v>
      </c>
      <c r="O748" s="252"/>
      <c r="P748" s="252">
        <f t="shared" si="34"/>
        <v>17598.980000000003</v>
      </c>
      <c r="Q748" s="252">
        <v>17774.97</v>
      </c>
      <c r="R748" s="183">
        <v>45533</v>
      </c>
      <c r="S748" s="255">
        <v>3845826</v>
      </c>
      <c r="T748" s="19"/>
      <c r="U748" s="19"/>
      <c r="V748" s="19"/>
      <c r="W748" s="19"/>
      <c r="X748" s="19"/>
    </row>
    <row r="749" spans="1:24" s="254" customFormat="1" x14ac:dyDescent="0.25">
      <c r="A749" s="592" t="s">
        <v>5845</v>
      </c>
      <c r="B749" s="613" t="s">
        <v>5846</v>
      </c>
      <c r="C749" s="596" t="s">
        <v>2021</v>
      </c>
      <c r="D749" s="594" t="s">
        <v>5849</v>
      </c>
      <c r="E749" s="594" t="s">
        <v>5188</v>
      </c>
      <c r="F749" s="598">
        <v>45616</v>
      </c>
      <c r="G749" s="594" t="s">
        <v>331</v>
      </c>
      <c r="H749" s="242"/>
      <c r="I749" s="252">
        <v>8231.2900000000009</v>
      </c>
      <c r="J749" s="252">
        <v>1275.8599999999999</v>
      </c>
      <c r="K749" s="252">
        <v>7868.26</v>
      </c>
      <c r="L749" s="252">
        <v>1464.25</v>
      </c>
      <c r="M749" s="19"/>
      <c r="N749" s="252">
        <v>326.16000000000003</v>
      </c>
      <c r="O749" s="252"/>
      <c r="P749" s="252">
        <f t="shared" si="34"/>
        <v>19165.820000000003</v>
      </c>
      <c r="Q749" s="252">
        <v>19165.830000000002</v>
      </c>
      <c r="R749" s="183">
        <v>45758</v>
      </c>
      <c r="S749" s="255">
        <v>4002228</v>
      </c>
      <c r="T749" s="252"/>
      <c r="U749" s="19"/>
      <c r="V749" s="19"/>
      <c r="W749" s="19"/>
      <c r="X749" s="19"/>
    </row>
    <row r="750" spans="1:24" s="320" customFormat="1" x14ac:dyDescent="0.25">
      <c r="A750" s="593"/>
      <c r="B750" s="614"/>
      <c r="C750" s="597"/>
      <c r="D750" s="595"/>
      <c r="E750" s="595"/>
      <c r="F750" s="599"/>
      <c r="G750" s="595"/>
      <c r="H750" s="317"/>
      <c r="I750" s="318">
        <v>8231.2900000000009</v>
      </c>
      <c r="J750" s="318">
        <v>1275.8599999999999</v>
      </c>
      <c r="K750" s="318">
        <v>7868.26</v>
      </c>
      <c r="L750" s="318">
        <v>1464.25</v>
      </c>
      <c r="M750" s="319"/>
      <c r="N750" s="318">
        <v>326.16000000000003</v>
      </c>
      <c r="O750" s="318"/>
      <c r="P750" s="318">
        <f t="shared" si="34"/>
        <v>19165.820000000003</v>
      </c>
      <c r="Q750" s="318">
        <v>19727.919999999998</v>
      </c>
      <c r="R750" s="373">
        <v>45994</v>
      </c>
      <c r="S750" s="374">
        <v>4185110</v>
      </c>
      <c r="T750" s="318"/>
      <c r="U750" s="319"/>
      <c r="V750" s="319"/>
      <c r="W750" s="319"/>
      <c r="X750" s="319"/>
    </row>
    <row r="751" spans="1:24" s="254" customFormat="1" x14ac:dyDescent="0.25">
      <c r="A751" s="289" t="s">
        <v>5488</v>
      </c>
      <c r="B751" s="237" t="s">
        <v>5847</v>
      </c>
      <c r="C751" s="273" t="s">
        <v>2021</v>
      </c>
      <c r="D751" s="235" t="s">
        <v>5489</v>
      </c>
      <c r="E751" s="242" t="s">
        <v>4823</v>
      </c>
      <c r="F751" s="232">
        <v>45474</v>
      </c>
      <c r="G751" s="242" t="s">
        <v>331</v>
      </c>
      <c r="H751" s="242"/>
      <c r="I751" s="252">
        <v>16296.89</v>
      </c>
      <c r="J751" s="252">
        <v>2526.0300000000002</v>
      </c>
      <c r="K751" s="252">
        <v>15578.13</v>
      </c>
      <c r="L751" s="252">
        <v>2899.02</v>
      </c>
      <c r="M751" s="19"/>
      <c r="N751" s="252">
        <v>645.78</v>
      </c>
      <c r="O751" s="252"/>
      <c r="P751" s="252">
        <f t="shared" si="34"/>
        <v>37945.849999999991</v>
      </c>
      <c r="Q751" s="252"/>
      <c r="R751" s="183"/>
      <c r="S751" s="255"/>
      <c r="T751" s="16"/>
      <c r="U751" s="19"/>
      <c r="V751" s="19"/>
      <c r="W751" s="19"/>
      <c r="X751" s="19"/>
    </row>
    <row r="752" spans="1:24" s="254" customFormat="1" x14ac:dyDescent="0.25">
      <c r="A752" s="289" t="s">
        <v>5573</v>
      </c>
      <c r="B752" s="237" t="s">
        <v>5848</v>
      </c>
      <c r="C752" s="273" t="s">
        <v>2021</v>
      </c>
      <c r="D752" s="235" t="s">
        <v>5574</v>
      </c>
      <c r="E752" s="242" t="s">
        <v>4732</v>
      </c>
      <c r="F752" s="232">
        <v>45506</v>
      </c>
      <c r="G752" s="242" t="s">
        <v>331</v>
      </c>
      <c r="H752" s="242"/>
      <c r="I752" s="252">
        <v>16462.580000000002</v>
      </c>
      <c r="J752" s="252">
        <v>2551.7199999999998</v>
      </c>
      <c r="K752" s="252">
        <v>15736.51</v>
      </c>
      <c r="L752" s="252">
        <v>2928.49</v>
      </c>
      <c r="M752" s="19"/>
      <c r="N752" s="252">
        <v>352.34</v>
      </c>
      <c r="O752" s="252"/>
      <c r="P752" s="252">
        <f t="shared" si="34"/>
        <v>38031.64</v>
      </c>
      <c r="Q752" s="252"/>
      <c r="R752" s="183"/>
      <c r="S752" s="255"/>
      <c r="T752" s="19"/>
      <c r="U752" s="19"/>
      <c r="V752" s="19"/>
      <c r="W752" s="19"/>
      <c r="X752" s="19"/>
    </row>
    <row r="753" spans="1:24" s="254" customFormat="1" x14ac:dyDescent="0.25">
      <c r="A753" s="289" t="s">
        <v>5652</v>
      </c>
      <c r="B753" s="237" t="s">
        <v>5653</v>
      </c>
      <c r="C753" s="273" t="s">
        <v>2021</v>
      </c>
      <c r="D753" s="235" t="s">
        <v>5654</v>
      </c>
      <c r="E753" s="242" t="s">
        <v>5114</v>
      </c>
      <c r="F753" s="232">
        <v>45540</v>
      </c>
      <c r="G753" s="242" t="s">
        <v>330</v>
      </c>
      <c r="H753" s="242"/>
      <c r="I753" s="252">
        <v>14457.53</v>
      </c>
      <c r="J753" s="252">
        <v>1335.8</v>
      </c>
      <c r="K753" s="252">
        <v>14082.67</v>
      </c>
      <c r="L753" s="252">
        <v>2919.26</v>
      </c>
      <c r="N753" s="252">
        <v>512.36</v>
      </c>
      <c r="O753" s="252"/>
      <c r="P753" s="252">
        <f t="shared" si="34"/>
        <v>33307.620000000003</v>
      </c>
      <c r="Q753" s="252"/>
      <c r="R753" s="183"/>
      <c r="S753" s="255"/>
      <c r="T753" s="19"/>
      <c r="U753" s="19"/>
      <c r="V753" s="19"/>
      <c r="W753" s="19"/>
      <c r="X753" s="19"/>
    </row>
    <row r="754" spans="1:24" s="254" customFormat="1" x14ac:dyDescent="0.25">
      <c r="A754" s="289" t="s">
        <v>5490</v>
      </c>
      <c r="B754" s="237" t="s">
        <v>5491</v>
      </c>
      <c r="C754" s="273" t="s">
        <v>2021</v>
      </c>
      <c r="D754" s="235" t="s">
        <v>5492</v>
      </c>
      <c r="E754" s="242" t="s">
        <v>4823</v>
      </c>
      <c r="F754" s="232">
        <v>45462</v>
      </c>
      <c r="G754" s="242" t="s">
        <v>331</v>
      </c>
      <c r="H754" s="242"/>
      <c r="I754" s="252">
        <v>4074.22</v>
      </c>
      <c r="J754" s="252">
        <v>631.51</v>
      </c>
      <c r="K754" s="252">
        <v>3894.53</v>
      </c>
      <c r="L754" s="252">
        <v>724.75</v>
      </c>
      <c r="M754" s="19"/>
      <c r="N754" s="252">
        <v>161.44</v>
      </c>
      <c r="O754" s="252"/>
      <c r="P754" s="252">
        <f t="shared" si="34"/>
        <v>9486.4500000000007</v>
      </c>
      <c r="Q754" s="252">
        <v>9486.4500000000007</v>
      </c>
      <c r="R754" s="183">
        <v>45482</v>
      </c>
      <c r="S754" s="255">
        <v>3804484</v>
      </c>
      <c r="T754" s="19"/>
      <c r="U754" s="19"/>
      <c r="V754" s="19"/>
      <c r="W754" s="19"/>
      <c r="X754" s="19"/>
    </row>
    <row r="755" spans="1:24" s="254" customFormat="1" x14ac:dyDescent="0.25">
      <c r="A755" s="289" t="s">
        <v>5597</v>
      </c>
      <c r="B755" s="237" t="s">
        <v>1714</v>
      </c>
      <c r="C755" s="273" t="s">
        <v>2021</v>
      </c>
      <c r="D755" s="235" t="s">
        <v>5598</v>
      </c>
      <c r="E755" s="242" t="s">
        <v>4915</v>
      </c>
      <c r="F755" s="232">
        <v>45516</v>
      </c>
      <c r="G755" s="242" t="s">
        <v>331</v>
      </c>
      <c r="H755" s="242"/>
      <c r="I755" s="252">
        <v>4115.6400000000003</v>
      </c>
      <c r="J755" s="252">
        <v>637.92999999999995</v>
      </c>
      <c r="K755" s="252">
        <v>3934.13</v>
      </c>
      <c r="L755" s="252">
        <v>732.12</v>
      </c>
      <c r="M755" s="19"/>
      <c r="N755" s="252">
        <v>163.09</v>
      </c>
      <c r="O755" s="252"/>
      <c r="P755" s="252">
        <f t="shared" si="34"/>
        <v>9582.9100000000017</v>
      </c>
      <c r="Q755" s="252">
        <v>9582.91</v>
      </c>
      <c r="R755" s="183">
        <v>45597</v>
      </c>
      <c r="S755" s="255">
        <v>3886808</v>
      </c>
      <c r="T755" s="19"/>
      <c r="U755" s="19"/>
      <c r="V755" s="19"/>
      <c r="W755" s="19"/>
      <c r="X755" s="19"/>
    </row>
    <row r="756" spans="1:24" s="391" customFormat="1" x14ac:dyDescent="0.25">
      <c r="A756" s="592" t="s">
        <v>5544</v>
      </c>
      <c r="B756" s="613" t="s">
        <v>5545</v>
      </c>
      <c r="C756" s="596" t="s">
        <v>2021</v>
      </c>
      <c r="D756" s="594" t="s">
        <v>5546</v>
      </c>
      <c r="E756" s="594" t="s">
        <v>4823</v>
      </c>
      <c r="F756" s="598">
        <v>45482</v>
      </c>
      <c r="G756" s="594" t="s">
        <v>331</v>
      </c>
      <c r="H756" s="384"/>
      <c r="I756" s="388">
        <v>3964.75</v>
      </c>
      <c r="J756" s="388">
        <v>614.54</v>
      </c>
      <c r="K756" s="388">
        <v>3789.89</v>
      </c>
      <c r="L756" s="388">
        <v>705.28</v>
      </c>
      <c r="M756" s="388"/>
      <c r="N756" s="388">
        <v>157.11000000000001</v>
      </c>
      <c r="O756" s="388"/>
      <c r="P756" s="388">
        <f>SUM(I756:N756)</f>
        <v>9231.5700000000015</v>
      </c>
      <c r="Q756" s="388">
        <v>9231.57</v>
      </c>
      <c r="R756" s="390">
        <v>45266</v>
      </c>
      <c r="S756" s="389">
        <v>3664978</v>
      </c>
      <c r="T756" s="385"/>
      <c r="U756" s="385"/>
      <c r="V756" s="385"/>
      <c r="W756" s="385"/>
      <c r="X756" s="385" t="s">
        <v>5655</v>
      </c>
    </row>
    <row r="757" spans="1:24" s="254" customFormat="1" x14ac:dyDescent="0.25">
      <c r="A757" s="593"/>
      <c r="B757" s="614"/>
      <c r="C757" s="597"/>
      <c r="D757" s="595"/>
      <c r="E757" s="595"/>
      <c r="F757" s="599"/>
      <c r="G757" s="595"/>
      <c r="H757" s="242"/>
      <c r="I757" s="252">
        <v>7088.45</v>
      </c>
      <c r="J757" s="252">
        <v>654.94000000000005</v>
      </c>
      <c r="K757" s="252">
        <v>6904.66</v>
      </c>
      <c r="L757" s="252">
        <v>1431.3</v>
      </c>
      <c r="M757" s="19"/>
      <c r="N757" s="252">
        <v>251.21</v>
      </c>
      <c r="O757" s="252"/>
      <c r="P757" s="252">
        <f>SUM(I757:N757)</f>
        <v>16330.559999999998</v>
      </c>
      <c r="Q757" s="252">
        <v>16330.56</v>
      </c>
      <c r="R757" s="183">
        <v>45541</v>
      </c>
      <c r="S757" s="255">
        <v>3852801</v>
      </c>
      <c r="T757" s="19"/>
      <c r="U757" s="19"/>
      <c r="V757" s="19"/>
      <c r="W757" s="19"/>
      <c r="X757" s="19"/>
    </row>
    <row r="758" spans="1:24" s="254" customFormat="1" x14ac:dyDescent="0.25">
      <c r="A758" s="289" t="s">
        <v>5547</v>
      </c>
      <c r="B758" s="237" t="s">
        <v>5548</v>
      </c>
      <c r="C758" s="273" t="s">
        <v>2021</v>
      </c>
      <c r="D758" s="235" t="s">
        <v>5549</v>
      </c>
      <c r="E758" s="242" t="s">
        <v>5339</v>
      </c>
      <c r="F758" s="232">
        <v>45476</v>
      </c>
      <c r="G758" s="242" t="s">
        <v>330</v>
      </c>
      <c r="H758" s="242"/>
      <c r="I758" s="252">
        <v>7156.01</v>
      </c>
      <c r="J758" s="252">
        <v>661.18</v>
      </c>
      <c r="K758" s="252">
        <v>6970.47</v>
      </c>
      <c r="L758" s="252">
        <v>1444.94</v>
      </c>
      <c r="M758" s="19"/>
      <c r="N758" s="252">
        <v>253.6</v>
      </c>
      <c r="O758" s="252"/>
      <c r="P758" s="252">
        <f t="shared" si="34"/>
        <v>16486.2</v>
      </c>
      <c r="Q758" s="252"/>
      <c r="R758" s="183"/>
      <c r="S758" s="255"/>
      <c r="T758" s="19"/>
      <c r="U758" s="19"/>
      <c r="V758" s="19"/>
      <c r="W758" s="19"/>
      <c r="X758" s="19"/>
    </row>
    <row r="759" spans="1:24" s="254" customFormat="1" x14ac:dyDescent="0.25">
      <c r="A759" s="289" t="s">
        <v>5517</v>
      </c>
      <c r="B759" s="237" t="s">
        <v>5518</v>
      </c>
      <c r="C759" s="273" t="s">
        <v>2021</v>
      </c>
      <c r="D759" s="235" t="s">
        <v>5519</v>
      </c>
      <c r="E759" s="242" t="s">
        <v>4823</v>
      </c>
      <c r="F759" s="232">
        <v>45481</v>
      </c>
      <c r="G759" s="242" t="s">
        <v>331</v>
      </c>
      <c r="H759" s="242"/>
      <c r="I759" s="252">
        <v>8148.44</v>
      </c>
      <c r="J759" s="252">
        <v>1263.02</v>
      </c>
      <c r="K759" s="252">
        <v>7789.07</v>
      </c>
      <c r="L759" s="252">
        <v>1449.51</v>
      </c>
      <c r="M759" s="19"/>
      <c r="N759" s="252">
        <v>322.89</v>
      </c>
      <c r="O759" s="252"/>
      <c r="P759" s="252">
        <f t="shared" si="34"/>
        <v>18972.929999999997</v>
      </c>
      <c r="Q759" s="252">
        <v>18972.93</v>
      </c>
      <c r="R759" s="183">
        <v>45545</v>
      </c>
      <c r="S759" s="255">
        <v>3854463</v>
      </c>
      <c r="T759" s="19"/>
      <c r="U759" s="19"/>
      <c r="V759" s="19"/>
      <c r="W759" s="19"/>
      <c r="X759" s="19"/>
    </row>
    <row r="760" spans="1:24" s="254" customFormat="1" x14ac:dyDescent="0.25">
      <c r="A760" s="289" t="s">
        <v>5493</v>
      </c>
      <c r="B760" s="237" t="s">
        <v>5494</v>
      </c>
      <c r="C760" s="273" t="s">
        <v>2021</v>
      </c>
      <c r="D760" s="235" t="s">
        <v>5495</v>
      </c>
      <c r="E760" s="242" t="s">
        <v>5467</v>
      </c>
      <c r="F760" s="232">
        <v>45468</v>
      </c>
      <c r="G760" s="242" t="s">
        <v>325</v>
      </c>
      <c r="H760" s="242"/>
      <c r="I760" s="252">
        <v>7703.93</v>
      </c>
      <c r="J760" s="252">
        <v>661.18</v>
      </c>
      <c r="K760" s="252">
        <v>6970.47</v>
      </c>
      <c r="L760" s="252">
        <v>1994.5</v>
      </c>
      <c r="M760" s="19"/>
      <c r="N760" s="252">
        <v>268.89999999999998</v>
      </c>
      <c r="O760" s="252"/>
      <c r="P760" s="252">
        <f t="shared" si="34"/>
        <v>17598.980000000003</v>
      </c>
      <c r="Q760" s="252">
        <v>17863.84</v>
      </c>
      <c r="R760" s="183">
        <v>45600</v>
      </c>
      <c r="S760" s="255">
        <v>3887975</v>
      </c>
      <c r="T760" s="19"/>
      <c r="U760" s="19"/>
      <c r="V760" s="19"/>
      <c r="W760" s="19"/>
      <c r="X760" s="19"/>
    </row>
    <row r="761" spans="1:24" s="254" customFormat="1" x14ac:dyDescent="0.25">
      <c r="A761" s="289" t="s">
        <v>5656</v>
      </c>
      <c r="B761" s="237" t="s">
        <v>5657</v>
      </c>
      <c r="C761" s="273" t="s">
        <v>2021</v>
      </c>
      <c r="D761" s="235" t="s">
        <v>5658</v>
      </c>
      <c r="E761" s="242" t="s">
        <v>4808</v>
      </c>
      <c r="F761" s="232">
        <v>45548</v>
      </c>
      <c r="G761" s="242" t="s">
        <v>330</v>
      </c>
      <c r="H761" s="242"/>
      <c r="I761" s="252">
        <v>3614.38</v>
      </c>
      <c r="J761" s="252">
        <v>333.95</v>
      </c>
      <c r="K761" s="252">
        <v>3520.67</v>
      </c>
      <c r="L761" s="252">
        <v>729.82</v>
      </c>
      <c r="M761" s="19"/>
      <c r="N761" s="252">
        <v>128.09</v>
      </c>
      <c r="O761" s="252"/>
      <c r="P761" s="252">
        <f t="shared" si="34"/>
        <v>8326.91</v>
      </c>
      <c r="Q761" s="252">
        <v>8326.91</v>
      </c>
      <c r="R761" s="183">
        <v>45576</v>
      </c>
      <c r="S761" s="255">
        <v>3873668</v>
      </c>
      <c r="T761" s="19"/>
      <c r="U761" s="19"/>
      <c r="V761" s="19"/>
      <c r="W761" s="19"/>
      <c r="X761" s="19"/>
    </row>
    <row r="762" spans="1:24" s="254" customFormat="1" x14ac:dyDescent="0.25">
      <c r="A762" s="289" t="s">
        <v>5603</v>
      </c>
      <c r="B762" s="237" t="s">
        <v>5604</v>
      </c>
      <c r="C762" s="273" t="s">
        <v>2021</v>
      </c>
      <c r="D762" s="235" t="s">
        <v>5605</v>
      </c>
      <c r="E762" s="242" t="s">
        <v>4732</v>
      </c>
      <c r="F762" s="232">
        <v>45524</v>
      </c>
      <c r="G762" s="242" t="s">
        <v>331</v>
      </c>
      <c r="H762" s="242"/>
      <c r="I762" s="252">
        <v>8231.2900000000009</v>
      </c>
      <c r="J762" s="252">
        <v>1275.8599999999999</v>
      </c>
      <c r="K762" s="252">
        <v>7868.26</v>
      </c>
      <c r="L762" s="252">
        <v>1464.25</v>
      </c>
      <c r="M762" s="19"/>
      <c r="N762" s="252">
        <v>326.17</v>
      </c>
      <c r="O762" s="252"/>
      <c r="P762" s="252">
        <f t="shared" si="34"/>
        <v>19165.830000000002</v>
      </c>
      <c r="Q762" s="252">
        <v>19165.830000000002</v>
      </c>
      <c r="R762" s="183">
        <v>45530</v>
      </c>
      <c r="S762" s="255">
        <v>3835948</v>
      </c>
      <c r="T762" s="19"/>
      <c r="U762" s="19"/>
      <c r="V762" s="19"/>
      <c r="W762" s="19"/>
      <c r="X762" s="19"/>
    </row>
    <row r="763" spans="1:24" s="254" customFormat="1" x14ac:dyDescent="0.25">
      <c r="A763" s="289" t="s">
        <v>5496</v>
      </c>
      <c r="B763" s="237" t="s">
        <v>3954</v>
      </c>
      <c r="C763" s="273" t="s">
        <v>2021</v>
      </c>
      <c r="D763" s="235" t="s">
        <v>5497</v>
      </c>
      <c r="E763" s="242" t="s">
        <v>3227</v>
      </c>
      <c r="F763" s="232">
        <v>45464</v>
      </c>
      <c r="G763" s="242" t="s">
        <v>331</v>
      </c>
      <c r="H763" s="242"/>
      <c r="I763" s="252">
        <v>4074.22</v>
      </c>
      <c r="J763" s="252">
        <v>631.51</v>
      </c>
      <c r="K763" s="252">
        <v>3894.53</v>
      </c>
      <c r="L763" s="252">
        <v>724.75</v>
      </c>
      <c r="M763" s="19"/>
      <c r="N763" s="252">
        <v>161.44</v>
      </c>
      <c r="O763" s="252"/>
      <c r="P763" s="252">
        <f t="shared" si="34"/>
        <v>9486.4500000000007</v>
      </c>
      <c r="Q763" s="252">
        <v>9486.4500000000007</v>
      </c>
      <c r="R763" s="183">
        <v>45469</v>
      </c>
      <c r="S763" s="255">
        <v>3797908</v>
      </c>
      <c r="T763" s="19"/>
      <c r="U763" s="19"/>
      <c r="V763" s="19"/>
      <c r="W763" s="19"/>
      <c r="X763" s="19"/>
    </row>
    <row r="764" spans="1:24" s="254" customFormat="1" x14ac:dyDescent="0.25">
      <c r="A764" s="289" t="s">
        <v>6040</v>
      </c>
      <c r="B764" s="237" t="s">
        <v>6041</v>
      </c>
      <c r="C764" s="273" t="s">
        <v>2021</v>
      </c>
      <c r="D764" s="235" t="s">
        <v>6042</v>
      </c>
      <c r="E764" s="242" t="s">
        <v>1695</v>
      </c>
      <c r="F764" s="232">
        <v>45727</v>
      </c>
      <c r="G764" s="242" t="s">
        <v>329</v>
      </c>
      <c r="H764" s="242"/>
      <c r="I764" s="252">
        <v>9998.9</v>
      </c>
      <c r="J764" s="252">
        <v>10698.9</v>
      </c>
      <c r="K764" s="252">
        <v>9060.81</v>
      </c>
      <c r="L764" s="252">
        <v>4400.93</v>
      </c>
      <c r="M764" s="19"/>
      <c r="N764" s="252">
        <v>694.9</v>
      </c>
      <c r="O764" s="252"/>
      <c r="P764" s="252">
        <f t="shared" si="34"/>
        <v>34854.44</v>
      </c>
      <c r="Q764" s="252"/>
      <c r="R764" s="183"/>
      <c r="S764" s="255"/>
      <c r="T764" s="19"/>
      <c r="U764" s="19"/>
      <c r="V764" s="19"/>
      <c r="W764" s="19"/>
      <c r="X764" s="19"/>
    </row>
    <row r="765" spans="1:24" s="254" customFormat="1" x14ac:dyDescent="0.25">
      <c r="A765" s="289" t="s">
        <v>5520</v>
      </c>
      <c r="B765" s="237" t="s">
        <v>5521</v>
      </c>
      <c r="C765" s="273" t="s">
        <v>2021</v>
      </c>
      <c r="D765" s="235" t="s">
        <v>5522</v>
      </c>
      <c r="E765" s="242" t="s">
        <v>1604</v>
      </c>
      <c r="F765" s="232">
        <v>45482</v>
      </c>
      <c r="G765" s="242" t="s">
        <v>331</v>
      </c>
      <c r="H765" s="242"/>
      <c r="I765" s="252">
        <v>4074.22</v>
      </c>
      <c r="J765" s="252">
        <v>631.51</v>
      </c>
      <c r="K765" s="252">
        <v>3894.53</v>
      </c>
      <c r="L765" s="252">
        <v>724.75</v>
      </c>
      <c r="M765" s="19"/>
      <c r="N765" s="252">
        <v>161.44</v>
      </c>
      <c r="O765" s="252"/>
      <c r="P765" s="252">
        <f t="shared" si="34"/>
        <v>9486.4500000000007</v>
      </c>
      <c r="Q765" s="252">
        <v>9486.4500000000007</v>
      </c>
      <c r="R765" s="183">
        <v>45496</v>
      </c>
      <c r="S765" s="255">
        <v>3811264</v>
      </c>
      <c r="T765" s="19"/>
      <c r="U765" s="19"/>
      <c r="V765" s="19"/>
      <c r="W765" s="19"/>
      <c r="X765" s="19"/>
    </row>
    <row r="766" spans="1:24" s="254" customFormat="1" x14ac:dyDescent="0.25">
      <c r="A766" s="289" t="s">
        <v>5550</v>
      </c>
      <c r="B766" s="237" t="s">
        <v>4862</v>
      </c>
      <c r="C766" s="273" t="s">
        <v>2021</v>
      </c>
      <c r="D766" s="235" t="s">
        <v>5551</v>
      </c>
      <c r="E766" s="242" t="s">
        <v>4881</v>
      </c>
      <c r="F766" s="232">
        <v>45495</v>
      </c>
      <c r="G766" s="242" t="s">
        <v>331</v>
      </c>
      <c r="H766" s="242"/>
      <c r="I766" s="252">
        <v>4074.22</v>
      </c>
      <c r="J766" s="252">
        <v>631.51</v>
      </c>
      <c r="K766" s="252">
        <v>3894.53</v>
      </c>
      <c r="L766" s="252">
        <v>724.75</v>
      </c>
      <c r="M766" s="19"/>
      <c r="N766" s="252">
        <v>161.44</v>
      </c>
      <c r="O766" s="252"/>
      <c r="P766" s="252">
        <f t="shared" si="34"/>
        <v>9486.4500000000007</v>
      </c>
      <c r="Q766" s="252">
        <v>9486.4500000000007</v>
      </c>
      <c r="R766" s="183">
        <v>45502</v>
      </c>
      <c r="S766" s="255">
        <v>3814112</v>
      </c>
      <c r="T766" s="19"/>
      <c r="U766" s="19"/>
      <c r="V766" s="19"/>
      <c r="W766" s="19"/>
      <c r="X766" s="19"/>
    </row>
    <row r="767" spans="1:24" s="254" customFormat="1" x14ac:dyDescent="0.25">
      <c r="A767" s="289" t="s">
        <v>5461</v>
      </c>
      <c r="B767" s="237" t="s">
        <v>5462</v>
      </c>
      <c r="C767" s="273" t="s">
        <v>2021</v>
      </c>
      <c r="D767" s="235" t="s">
        <v>5463</v>
      </c>
      <c r="E767" s="242" t="s">
        <v>4837</v>
      </c>
      <c r="F767" s="232">
        <v>45450</v>
      </c>
      <c r="G767" s="242" t="s">
        <v>328</v>
      </c>
      <c r="H767" s="242"/>
      <c r="I767" s="252">
        <v>2225.5300000000002</v>
      </c>
      <c r="J767" s="252">
        <v>922.93</v>
      </c>
      <c r="K767" s="252">
        <v>3755.39</v>
      </c>
      <c r="L767" s="252">
        <v>722.47</v>
      </c>
      <c r="M767" s="19"/>
      <c r="N767" s="252">
        <v>118.16</v>
      </c>
      <c r="O767" s="252"/>
      <c r="P767" s="252">
        <f t="shared" si="34"/>
        <v>7744.4800000000005</v>
      </c>
      <c r="Q767" s="252">
        <v>7744.48</v>
      </c>
      <c r="R767" s="183">
        <v>45490</v>
      </c>
      <c r="S767" s="255">
        <v>3807927</v>
      </c>
      <c r="T767" s="19"/>
      <c r="U767" s="19"/>
      <c r="V767" s="19"/>
      <c r="W767" s="19"/>
      <c r="X767" s="19"/>
    </row>
    <row r="768" spans="1:24" s="254" customFormat="1" x14ac:dyDescent="0.25">
      <c r="A768" s="289" t="s">
        <v>5498</v>
      </c>
      <c r="B768" s="237" t="s">
        <v>2318</v>
      </c>
      <c r="C768" s="273" t="s">
        <v>2021</v>
      </c>
      <c r="D768" s="235" t="s">
        <v>5499</v>
      </c>
      <c r="E768" s="242" t="s">
        <v>5329</v>
      </c>
      <c r="F768" s="232">
        <v>45463</v>
      </c>
      <c r="G768" s="242" t="s">
        <v>328</v>
      </c>
      <c r="H768" s="242"/>
      <c r="I768" s="252">
        <v>2225.5300000000002</v>
      </c>
      <c r="J768" s="252">
        <v>922.93</v>
      </c>
      <c r="K768" s="252">
        <v>3755.39</v>
      </c>
      <c r="L768" s="252">
        <v>722.47</v>
      </c>
      <c r="M768" s="19"/>
      <c r="N768" s="252">
        <v>118.16</v>
      </c>
      <c r="O768" s="252"/>
      <c r="P768" s="252">
        <f t="shared" si="34"/>
        <v>7744.4800000000005</v>
      </c>
      <c r="Q768" s="252">
        <v>7744.48</v>
      </c>
      <c r="R768" s="183">
        <v>45481</v>
      </c>
      <c r="S768" s="255">
        <v>3804005</v>
      </c>
      <c r="T768" s="19"/>
      <c r="U768" s="19"/>
      <c r="V768" s="19"/>
      <c r="W768" s="19"/>
      <c r="X768" s="19"/>
    </row>
    <row r="769" spans="1:24" s="254" customFormat="1" x14ac:dyDescent="0.25">
      <c r="A769" s="289" t="s">
        <v>5659</v>
      </c>
      <c r="B769" s="237" t="s">
        <v>5660</v>
      </c>
      <c r="C769" s="273" t="s">
        <v>2021</v>
      </c>
      <c r="D769" s="235" t="s">
        <v>2227</v>
      </c>
      <c r="E769" s="242" t="s">
        <v>4993</v>
      </c>
      <c r="F769" s="232">
        <v>45554</v>
      </c>
      <c r="G769" s="242" t="s">
        <v>331</v>
      </c>
      <c r="H769" s="242"/>
      <c r="I769" s="252">
        <v>8231.2900000000009</v>
      </c>
      <c r="J769" s="252">
        <v>1275.8599999999999</v>
      </c>
      <c r="K769" s="252">
        <v>7868.26</v>
      </c>
      <c r="L769" s="252">
        <v>1464.25</v>
      </c>
      <c r="M769" s="19"/>
      <c r="N769" s="252">
        <v>326.17</v>
      </c>
      <c r="O769" s="252"/>
      <c r="P769" s="252">
        <f t="shared" si="34"/>
        <v>19165.830000000002</v>
      </c>
      <c r="Q769" s="252">
        <v>19165.830000000002</v>
      </c>
      <c r="R769" s="183">
        <v>45615</v>
      </c>
      <c r="S769" s="255">
        <v>3899008</v>
      </c>
      <c r="T769" s="19"/>
      <c r="U769" s="19"/>
      <c r="V769" s="19"/>
      <c r="W769" s="19"/>
      <c r="X769" s="19"/>
    </row>
    <row r="770" spans="1:24" s="254" customFormat="1" x14ac:dyDescent="0.25">
      <c r="A770" s="592" t="s">
        <v>5552</v>
      </c>
      <c r="B770" s="613" t="s">
        <v>5553</v>
      </c>
      <c r="C770" s="596" t="s">
        <v>2021</v>
      </c>
      <c r="D770" s="594" t="s">
        <v>5554</v>
      </c>
      <c r="E770" s="594" t="s">
        <v>5114</v>
      </c>
      <c r="F770" s="598">
        <v>45491</v>
      </c>
      <c r="G770" s="594" t="s">
        <v>330</v>
      </c>
      <c r="H770" s="242"/>
      <c r="I770" s="252">
        <v>7156.01</v>
      </c>
      <c r="J770" s="252">
        <v>661.18</v>
      </c>
      <c r="K770" s="252">
        <v>6970.47</v>
      </c>
      <c r="L770" s="252">
        <v>1444.94</v>
      </c>
      <c r="M770" s="19"/>
      <c r="N770" s="252">
        <v>253.6</v>
      </c>
      <c r="O770" s="252"/>
      <c r="P770" s="252">
        <f t="shared" si="34"/>
        <v>16486.2</v>
      </c>
      <c r="Q770" s="252">
        <v>16751.060000000001</v>
      </c>
      <c r="R770" s="183">
        <v>45706</v>
      </c>
      <c r="S770" s="255">
        <v>3961489</v>
      </c>
      <c r="T770" s="19"/>
      <c r="U770" s="19"/>
      <c r="V770" s="19"/>
      <c r="W770" s="19"/>
      <c r="X770" s="19"/>
    </row>
    <row r="771" spans="1:24" s="254" customFormat="1" x14ac:dyDescent="0.25">
      <c r="A771" s="593"/>
      <c r="B771" s="614"/>
      <c r="C771" s="597"/>
      <c r="D771" s="595"/>
      <c r="E771" s="595"/>
      <c r="F771" s="599"/>
      <c r="G771" s="595"/>
      <c r="H771" s="242" t="s">
        <v>5875</v>
      </c>
      <c r="I771" s="252">
        <v>7156.01</v>
      </c>
      <c r="J771" s="252">
        <v>661.18</v>
      </c>
      <c r="K771" s="252">
        <v>6970.47</v>
      </c>
      <c r="L771" s="252">
        <v>1444.94</v>
      </c>
      <c r="M771" s="19"/>
      <c r="N771" s="252">
        <v>253.6</v>
      </c>
      <c r="O771" s="252"/>
      <c r="P771" s="252">
        <f t="shared" ref="P771" si="35">SUM(I771:N771)</f>
        <v>16486.2</v>
      </c>
      <c r="Q771" s="252"/>
      <c r="R771" s="183"/>
      <c r="S771" s="255"/>
      <c r="T771" s="19"/>
      <c r="U771" s="19"/>
      <c r="V771" s="19"/>
      <c r="W771" s="19"/>
      <c r="X771" s="19"/>
    </row>
    <row r="772" spans="1:24" s="254" customFormat="1" x14ac:dyDescent="0.25">
      <c r="A772" s="289" t="s">
        <v>5661</v>
      </c>
      <c r="B772" s="237" t="s">
        <v>5662</v>
      </c>
      <c r="C772" s="273" t="s">
        <v>2021</v>
      </c>
      <c r="D772" s="235" t="s">
        <v>5663</v>
      </c>
      <c r="E772" s="242" t="s">
        <v>1629</v>
      </c>
      <c r="F772" s="232">
        <v>45541</v>
      </c>
      <c r="G772" s="242" t="s">
        <v>330</v>
      </c>
      <c r="H772" s="242"/>
      <c r="I772" s="252">
        <v>3614.38</v>
      </c>
      <c r="J772" s="252">
        <v>333.95</v>
      </c>
      <c r="K772" s="252">
        <v>3520.67</v>
      </c>
      <c r="L772" s="252">
        <v>729.82</v>
      </c>
      <c r="M772" s="19"/>
      <c r="N772" s="252">
        <v>128.09</v>
      </c>
      <c r="O772" s="252"/>
      <c r="P772" s="252">
        <f t="shared" si="34"/>
        <v>8326.91</v>
      </c>
      <c r="Q772" s="252">
        <v>8326.91</v>
      </c>
      <c r="R772" s="183">
        <v>45553</v>
      </c>
      <c r="S772" s="255">
        <v>3859195</v>
      </c>
      <c r="T772" s="19"/>
      <c r="U772" s="19"/>
      <c r="V772" s="19"/>
      <c r="W772" s="19"/>
      <c r="X772" s="19"/>
    </row>
    <row r="773" spans="1:24" s="254" customFormat="1" x14ac:dyDescent="0.25">
      <c r="A773" s="289" t="s">
        <v>5773</v>
      </c>
      <c r="B773" s="237" t="s">
        <v>5778</v>
      </c>
      <c r="C773" s="273" t="s">
        <v>2021</v>
      </c>
      <c r="D773" s="235" t="s">
        <v>5779</v>
      </c>
      <c r="E773" s="269" t="s">
        <v>4970</v>
      </c>
      <c r="F773" s="214">
        <v>45590</v>
      </c>
      <c r="G773" s="242" t="s">
        <v>331</v>
      </c>
      <c r="H773" s="242"/>
      <c r="I773" s="252">
        <v>8231.2900000000009</v>
      </c>
      <c r="J773" s="252">
        <v>127.86</v>
      </c>
      <c r="K773" s="252">
        <v>7868.26</v>
      </c>
      <c r="L773" s="252">
        <v>1464.25</v>
      </c>
      <c r="M773" s="19"/>
      <c r="N773" s="252">
        <v>326.17</v>
      </c>
      <c r="O773" s="252"/>
      <c r="P773" s="252">
        <f t="shared" si="34"/>
        <v>18017.830000000002</v>
      </c>
      <c r="Q773" s="252"/>
      <c r="R773" s="183"/>
      <c r="S773" s="255"/>
      <c r="T773" s="19"/>
      <c r="U773" s="19"/>
      <c r="V773" s="19"/>
      <c r="W773" s="19"/>
      <c r="X773" s="19"/>
    </row>
    <row r="774" spans="1:24" s="254" customFormat="1" x14ac:dyDescent="0.25">
      <c r="A774" s="289" t="s">
        <v>5606</v>
      </c>
      <c r="B774" s="237" t="s">
        <v>5607</v>
      </c>
      <c r="C774" s="273" t="s">
        <v>2021</v>
      </c>
      <c r="D774" s="235" t="s">
        <v>5608</v>
      </c>
      <c r="E774" s="242" t="s">
        <v>1600</v>
      </c>
      <c r="F774" s="232">
        <v>45533</v>
      </c>
      <c r="G774" s="242" t="s">
        <v>331</v>
      </c>
      <c r="H774" s="242"/>
      <c r="I774" s="252">
        <v>8231.2900000000009</v>
      </c>
      <c r="J774" s="252">
        <v>1275.8599999999999</v>
      </c>
      <c r="K774" s="252">
        <v>7868.26</v>
      </c>
      <c r="L774" s="252">
        <v>1464.25</v>
      </c>
      <c r="M774" s="19"/>
      <c r="N774" s="252">
        <v>326.17</v>
      </c>
      <c r="O774" s="252"/>
      <c r="P774" s="252">
        <f t="shared" si="34"/>
        <v>19165.830000000002</v>
      </c>
      <c r="Q774" s="252">
        <v>19261.66</v>
      </c>
      <c r="R774" s="183">
        <v>45596</v>
      </c>
      <c r="S774" s="255">
        <v>3884542</v>
      </c>
      <c r="T774" s="19"/>
      <c r="U774" s="19"/>
      <c r="V774" s="19"/>
      <c r="W774" s="19"/>
      <c r="X774" s="19"/>
    </row>
    <row r="775" spans="1:24" s="254" customFormat="1" x14ac:dyDescent="0.25">
      <c r="A775" s="289" t="s">
        <v>5555</v>
      </c>
      <c r="B775" s="237" t="s">
        <v>5500</v>
      </c>
      <c r="C775" s="273" t="s">
        <v>2021</v>
      </c>
      <c r="D775" s="235" t="s">
        <v>5501</v>
      </c>
      <c r="E775" s="242" t="s">
        <v>5329</v>
      </c>
      <c r="F775" s="232">
        <v>45464</v>
      </c>
      <c r="G775" s="242" t="s">
        <v>328</v>
      </c>
      <c r="H775" s="242"/>
      <c r="I775" s="252">
        <v>2225.5300000000002</v>
      </c>
      <c r="J775" s="252">
        <v>922.93</v>
      </c>
      <c r="K775" s="252">
        <v>3755.39</v>
      </c>
      <c r="L775" s="252">
        <v>722.47</v>
      </c>
      <c r="M775" s="19"/>
      <c r="N775" s="252">
        <v>118.16</v>
      </c>
      <c r="O775" s="252"/>
      <c r="P775" s="252">
        <f t="shared" si="34"/>
        <v>7744.4800000000005</v>
      </c>
      <c r="Q775" s="252">
        <v>7744.48</v>
      </c>
      <c r="R775" s="183">
        <v>45483</v>
      </c>
      <c r="S775" s="255">
        <v>3804795</v>
      </c>
      <c r="T775" s="19"/>
      <c r="U775" s="19"/>
      <c r="V775" s="19"/>
      <c r="W775" s="19"/>
      <c r="X775" s="19"/>
    </row>
    <row r="776" spans="1:24" s="254" customFormat="1" x14ac:dyDescent="0.25">
      <c r="A776" s="289" t="s">
        <v>5556</v>
      </c>
      <c r="B776" s="237" t="s">
        <v>5557</v>
      </c>
      <c r="C776" s="273" t="s">
        <v>2021</v>
      </c>
      <c r="D776" s="235" t="s">
        <v>5558</v>
      </c>
      <c r="E776" s="242" t="s">
        <v>1604</v>
      </c>
      <c r="F776" s="232">
        <v>45485</v>
      </c>
      <c r="G776" s="242" t="s">
        <v>331</v>
      </c>
      <c r="H776" s="242"/>
      <c r="I776" s="252">
        <v>4074.22</v>
      </c>
      <c r="J776" s="252">
        <v>631.51</v>
      </c>
      <c r="K776" s="252">
        <v>3894.53</v>
      </c>
      <c r="L776" s="252">
        <v>724.75</v>
      </c>
      <c r="M776" s="19"/>
      <c r="N776" s="252">
        <v>161.44</v>
      </c>
      <c r="O776" s="252"/>
      <c r="P776" s="252">
        <f t="shared" si="34"/>
        <v>9486.4500000000007</v>
      </c>
      <c r="Q776" s="252">
        <v>9486.4599999999991</v>
      </c>
      <c r="R776" s="183">
        <v>45497</v>
      </c>
      <c r="S776" s="255">
        <v>3811669</v>
      </c>
      <c r="T776" s="19"/>
      <c r="U776" s="19"/>
      <c r="V776" s="19"/>
      <c r="W776" s="19"/>
      <c r="X776" s="19"/>
    </row>
    <row r="777" spans="1:24" s="254" customFormat="1" x14ac:dyDescent="0.25">
      <c r="A777" s="289" t="s">
        <v>6089</v>
      </c>
      <c r="B777" s="237" t="s">
        <v>6090</v>
      </c>
      <c r="C777" s="273" t="s">
        <v>2021</v>
      </c>
      <c r="D777" s="235" t="s">
        <v>2392</v>
      </c>
      <c r="E777" s="242" t="s">
        <v>5069</v>
      </c>
      <c r="F777" s="232">
        <v>45755</v>
      </c>
      <c r="G777" s="242" t="s">
        <v>331</v>
      </c>
      <c r="H777" s="242"/>
      <c r="I777" s="252">
        <v>620453.42000000004</v>
      </c>
      <c r="J777" s="252">
        <v>96170.89</v>
      </c>
      <c r="K777" s="252">
        <v>593088.99</v>
      </c>
      <c r="L777" s="252">
        <v>110371.1</v>
      </c>
      <c r="M777" s="19"/>
      <c r="N777" s="252">
        <v>24585.95</v>
      </c>
      <c r="O777" s="252"/>
      <c r="P777" s="252">
        <f t="shared" si="34"/>
        <v>1444670.35</v>
      </c>
      <c r="Q777" s="252"/>
      <c r="R777" s="183"/>
      <c r="S777" s="255"/>
      <c r="T777" s="19"/>
      <c r="U777" s="19"/>
      <c r="V777" s="19"/>
      <c r="W777" s="19"/>
      <c r="X777" s="19"/>
    </row>
    <row r="778" spans="1:24" s="254" customFormat="1" x14ac:dyDescent="0.25">
      <c r="A778" s="289" t="s">
        <v>5777</v>
      </c>
      <c r="B778" s="237" t="s">
        <v>1916</v>
      </c>
      <c r="C778" s="273" t="s">
        <v>2021</v>
      </c>
      <c r="D778" s="235" t="s">
        <v>5783</v>
      </c>
      <c r="E778" s="242" t="s">
        <v>1633</v>
      </c>
      <c r="F778" s="232">
        <v>45575</v>
      </c>
      <c r="G778" s="242" t="s">
        <v>331</v>
      </c>
      <c r="H778" s="242"/>
      <c r="I778" s="252">
        <v>8231.2900000000009</v>
      </c>
      <c r="J778" s="252">
        <v>1275.8599999999999</v>
      </c>
      <c r="K778" s="252">
        <v>7868.26</v>
      </c>
      <c r="L778" s="252">
        <v>1464.25</v>
      </c>
      <c r="M778" s="19"/>
      <c r="N778" s="252">
        <v>326.17</v>
      </c>
      <c r="O778" s="252"/>
      <c r="P778" s="252">
        <f t="shared" si="34"/>
        <v>19165.830000000002</v>
      </c>
      <c r="Q778" s="252"/>
      <c r="R778" s="183"/>
      <c r="S778" s="255"/>
      <c r="T778" s="19"/>
      <c r="U778" s="19"/>
      <c r="V778" s="19"/>
      <c r="W778" s="19"/>
      <c r="X778" s="19"/>
    </row>
    <row r="779" spans="1:24" s="254" customFormat="1" x14ac:dyDescent="0.25">
      <c r="A779" s="289" t="s">
        <v>5575</v>
      </c>
      <c r="B779" s="237" t="s">
        <v>5344</v>
      </c>
      <c r="C779" s="273" t="s">
        <v>2021</v>
      </c>
      <c r="D779" s="235" t="s">
        <v>5576</v>
      </c>
      <c r="E779" s="242" t="s">
        <v>4823</v>
      </c>
      <c r="F779" s="232">
        <v>45496</v>
      </c>
      <c r="G779" s="242" t="s">
        <v>331</v>
      </c>
      <c r="H779" s="242"/>
      <c r="I779" s="252">
        <v>4074.22</v>
      </c>
      <c r="J779" s="252">
        <v>631.51</v>
      </c>
      <c r="K779" s="252">
        <v>3894.53</v>
      </c>
      <c r="L779" s="252">
        <v>724.75</v>
      </c>
      <c r="M779" s="19"/>
      <c r="N779" s="252">
        <v>161.44</v>
      </c>
      <c r="O779" s="252"/>
      <c r="P779" s="252">
        <f t="shared" si="34"/>
        <v>9486.4500000000007</v>
      </c>
      <c r="Q779" s="252"/>
      <c r="R779" s="183"/>
      <c r="S779" s="255"/>
      <c r="T779" s="19"/>
      <c r="U779" s="19"/>
      <c r="V779" s="19"/>
      <c r="W779" s="19"/>
      <c r="X779" s="19"/>
    </row>
    <row r="780" spans="1:24" s="254" customFormat="1" x14ac:dyDescent="0.25">
      <c r="A780" s="309" t="s">
        <v>5780</v>
      </c>
      <c r="B780" s="311" t="s">
        <v>5781</v>
      </c>
      <c r="C780" s="273" t="s">
        <v>2021</v>
      </c>
      <c r="D780" s="308" t="s">
        <v>5782</v>
      </c>
      <c r="E780" s="313" t="s">
        <v>1614</v>
      </c>
      <c r="F780" s="310">
        <v>45590</v>
      </c>
      <c r="G780" s="313" t="s">
        <v>330</v>
      </c>
      <c r="H780" s="313"/>
      <c r="I780" s="252">
        <v>7228.76</v>
      </c>
      <c r="J780" s="252">
        <v>667.9</v>
      </c>
      <c r="K780" s="252">
        <v>7041.34</v>
      </c>
      <c r="L780" s="252">
        <v>1459.63</v>
      </c>
      <c r="M780" s="19"/>
      <c r="N780" s="252">
        <v>256.15800000000002</v>
      </c>
      <c r="O780" s="252"/>
      <c r="P780" s="252">
        <f t="shared" si="34"/>
        <v>16653.788</v>
      </c>
      <c r="Q780" s="252">
        <v>16904.61</v>
      </c>
      <c r="R780" s="183">
        <v>45806</v>
      </c>
      <c r="S780" s="255">
        <v>4034911</v>
      </c>
      <c r="T780" s="19"/>
      <c r="U780" s="19"/>
      <c r="V780" s="19"/>
      <c r="W780" s="19"/>
      <c r="X780" s="19"/>
    </row>
    <row r="781" spans="1:24" s="254" customFormat="1" x14ac:dyDescent="0.25">
      <c r="A781" s="289" t="s">
        <v>5784</v>
      </c>
      <c r="B781" s="237" t="s">
        <v>5785</v>
      </c>
      <c r="C781" s="273" t="s">
        <v>2021</v>
      </c>
      <c r="D781" s="235" t="s">
        <v>5786</v>
      </c>
      <c r="E781" s="242" t="s">
        <v>5045</v>
      </c>
      <c r="F781" s="232">
        <v>45590</v>
      </c>
      <c r="G781" s="242" t="s">
        <v>328</v>
      </c>
      <c r="H781" s="242"/>
      <c r="I781" s="252">
        <v>2248.15</v>
      </c>
      <c r="J781" s="252">
        <v>932.31</v>
      </c>
      <c r="K781" s="252">
        <v>3793.57</v>
      </c>
      <c r="L781" s="252">
        <v>729.82</v>
      </c>
      <c r="M781" s="19"/>
      <c r="N781" s="252">
        <v>119.36</v>
      </c>
      <c r="O781" s="252"/>
      <c r="P781" s="252">
        <f t="shared" si="34"/>
        <v>7823.21</v>
      </c>
      <c r="Q781" s="252">
        <v>7862.33</v>
      </c>
      <c r="R781" s="183">
        <v>45664</v>
      </c>
      <c r="S781" s="255">
        <v>3934810</v>
      </c>
      <c r="T781" s="19"/>
      <c r="U781" s="19"/>
      <c r="V781" s="19"/>
      <c r="W781" s="19"/>
      <c r="X781" s="19"/>
    </row>
    <row r="782" spans="1:24" s="254" customFormat="1" x14ac:dyDescent="0.25">
      <c r="A782" s="289" t="s">
        <v>5559</v>
      </c>
      <c r="B782" s="237" t="s">
        <v>1714</v>
      </c>
      <c r="C782" s="273" t="s">
        <v>2021</v>
      </c>
      <c r="D782" s="235" t="s">
        <v>5560</v>
      </c>
      <c r="E782" s="242" t="s">
        <v>4732</v>
      </c>
      <c r="F782" s="232">
        <v>45502</v>
      </c>
      <c r="G782" s="242" t="s">
        <v>331</v>
      </c>
      <c r="H782" s="242"/>
      <c r="I782" s="252">
        <v>4074.22</v>
      </c>
      <c r="J782" s="252">
        <v>631.51</v>
      </c>
      <c r="K782" s="252">
        <v>3894.53</v>
      </c>
      <c r="L782" s="252">
        <v>724.75</v>
      </c>
      <c r="M782" s="19"/>
      <c r="N782" s="252">
        <v>161.44</v>
      </c>
      <c r="O782" s="252"/>
      <c r="P782" s="252">
        <f t="shared" si="34"/>
        <v>9486.4500000000007</v>
      </c>
      <c r="Q782" s="252">
        <v>9486.4500000000007</v>
      </c>
      <c r="R782" s="183">
        <v>45561</v>
      </c>
      <c r="S782" s="255">
        <v>3863757</v>
      </c>
      <c r="T782" s="19"/>
      <c r="U782" s="19"/>
      <c r="V782" s="19"/>
      <c r="W782" s="19"/>
      <c r="X782" s="19"/>
    </row>
    <row r="783" spans="1:24" s="254" customFormat="1" x14ac:dyDescent="0.25">
      <c r="A783" s="289" t="s">
        <v>5664</v>
      </c>
      <c r="B783" s="237" t="s">
        <v>2628</v>
      </c>
      <c r="C783" s="273" t="s">
        <v>2021</v>
      </c>
      <c r="D783" s="235" t="s">
        <v>5665</v>
      </c>
      <c r="E783" s="242" t="s">
        <v>5292</v>
      </c>
      <c r="F783" s="232">
        <v>45541</v>
      </c>
      <c r="G783" s="242" t="s">
        <v>325</v>
      </c>
      <c r="H783" s="242"/>
      <c r="I783" s="252">
        <v>7782.25</v>
      </c>
      <c r="J783" s="252">
        <v>667.9</v>
      </c>
      <c r="K783" s="252">
        <v>7041.34</v>
      </c>
      <c r="L783" s="252">
        <v>2014.78</v>
      </c>
      <c r="M783" s="19"/>
      <c r="N783" s="252">
        <v>271.64</v>
      </c>
      <c r="O783" s="252"/>
      <c r="P783" s="252">
        <f t="shared" si="34"/>
        <v>17777.91</v>
      </c>
      <c r="Q783" s="252">
        <v>17866.8</v>
      </c>
      <c r="R783" s="183">
        <v>45614</v>
      </c>
      <c r="S783" s="255">
        <v>3898075</v>
      </c>
      <c r="T783" s="19"/>
      <c r="U783" s="19"/>
      <c r="V783" s="19"/>
      <c r="W783" s="19"/>
      <c r="X783" s="19"/>
    </row>
    <row r="784" spans="1:24" s="254" customFormat="1" x14ac:dyDescent="0.25">
      <c r="A784" s="289" t="s">
        <v>5666</v>
      </c>
      <c r="B784" s="237" t="s">
        <v>5668</v>
      </c>
      <c r="C784" s="273" t="s">
        <v>2021</v>
      </c>
      <c r="D784" s="235" t="s">
        <v>5667</v>
      </c>
      <c r="E784" s="242" t="s">
        <v>1616</v>
      </c>
      <c r="F784" s="232">
        <v>45554</v>
      </c>
      <c r="G784" s="242" t="s">
        <v>328</v>
      </c>
      <c r="H784" s="242"/>
      <c r="I784" s="252">
        <v>4496.3100000000004</v>
      </c>
      <c r="J784" s="252">
        <v>1864.63</v>
      </c>
      <c r="K784" s="252">
        <v>7587.14</v>
      </c>
      <c r="L784" s="252">
        <v>1459.63</v>
      </c>
      <c r="M784" s="19"/>
      <c r="N784" s="252">
        <v>238.72</v>
      </c>
      <c r="O784" s="252"/>
      <c r="P784" s="252">
        <f t="shared" si="34"/>
        <v>15646.430000000002</v>
      </c>
      <c r="Q784" s="252">
        <v>15724.66</v>
      </c>
      <c r="R784" s="183">
        <v>45638</v>
      </c>
      <c r="S784" s="255">
        <v>3922006</v>
      </c>
      <c r="T784" s="19"/>
      <c r="U784" s="19"/>
      <c r="V784" s="19"/>
      <c r="W784" s="19"/>
      <c r="X784" s="19"/>
    </row>
    <row r="785" spans="1:24" s="254" customFormat="1" x14ac:dyDescent="0.25">
      <c r="A785" s="289" t="s">
        <v>5609</v>
      </c>
      <c r="B785" s="237" t="s">
        <v>5557</v>
      </c>
      <c r="C785" s="273" t="s">
        <v>2021</v>
      </c>
      <c r="D785" s="235" t="s">
        <v>5610</v>
      </c>
      <c r="E785" s="242" t="s">
        <v>3227</v>
      </c>
      <c r="F785" s="232">
        <v>45520</v>
      </c>
      <c r="G785" s="242" t="s">
        <v>331</v>
      </c>
      <c r="H785" s="242"/>
      <c r="I785" s="252">
        <v>4115.6400000000003</v>
      </c>
      <c r="J785" s="252">
        <v>637.92999999999995</v>
      </c>
      <c r="K785" s="252">
        <v>3934.13</v>
      </c>
      <c r="L785" s="252">
        <v>732.12</v>
      </c>
      <c r="M785" s="19"/>
      <c r="N785" s="252">
        <v>163.09</v>
      </c>
      <c r="O785" s="252"/>
      <c r="P785" s="252">
        <f t="shared" si="34"/>
        <v>9582.9100000000017</v>
      </c>
      <c r="Q785" s="252">
        <v>9582.91</v>
      </c>
      <c r="R785" s="183">
        <v>45541</v>
      </c>
      <c r="S785" s="255">
        <v>3852795</v>
      </c>
      <c r="T785" s="19"/>
      <c r="U785" s="19"/>
      <c r="V785" s="19"/>
      <c r="W785" s="19"/>
      <c r="X785" s="19"/>
    </row>
    <row r="786" spans="1:24" s="254" customFormat="1" x14ac:dyDescent="0.25">
      <c r="A786" s="289" t="s">
        <v>5611</v>
      </c>
      <c r="B786" s="237" t="s">
        <v>2318</v>
      </c>
      <c r="C786" s="273" t="s">
        <v>2021</v>
      </c>
      <c r="D786" s="235" t="s">
        <v>5612</v>
      </c>
      <c r="E786" s="242" t="s">
        <v>4881</v>
      </c>
      <c r="F786" s="232">
        <v>45519</v>
      </c>
      <c r="G786" s="242" t="s">
        <v>331</v>
      </c>
      <c r="H786" s="242"/>
      <c r="I786" s="252">
        <v>4115.6400000000003</v>
      </c>
      <c r="J786" s="252">
        <v>637.92999999999995</v>
      </c>
      <c r="K786" s="252">
        <v>3934.13</v>
      </c>
      <c r="L786" s="252">
        <v>732.12</v>
      </c>
      <c r="M786" s="19"/>
      <c r="N786" s="252">
        <v>163.09</v>
      </c>
      <c r="O786" s="252"/>
      <c r="P786" s="252">
        <f t="shared" si="34"/>
        <v>9582.9100000000017</v>
      </c>
      <c r="Q786" s="252">
        <v>9582.91</v>
      </c>
      <c r="R786" s="183">
        <v>45547</v>
      </c>
      <c r="S786" s="255">
        <v>3856017</v>
      </c>
      <c r="T786" s="19"/>
      <c r="U786" s="19"/>
      <c r="V786" s="19"/>
      <c r="W786" s="19"/>
      <c r="X786" s="19"/>
    </row>
    <row r="787" spans="1:24" s="254" customFormat="1" x14ac:dyDescent="0.25">
      <c r="A787" s="289" t="s">
        <v>5613</v>
      </c>
      <c r="B787" s="237" t="s">
        <v>2318</v>
      </c>
      <c r="C787" s="273" t="s">
        <v>2021</v>
      </c>
      <c r="D787" s="235" t="s">
        <v>5614</v>
      </c>
      <c r="E787" s="242" t="s">
        <v>4881</v>
      </c>
      <c r="F787" s="232">
        <v>45518</v>
      </c>
      <c r="G787" s="242" t="s">
        <v>331</v>
      </c>
      <c r="H787" s="242"/>
      <c r="I787" s="252">
        <v>4115.6400000000003</v>
      </c>
      <c r="J787" s="252">
        <v>637.92999999999995</v>
      </c>
      <c r="K787" s="252">
        <v>3934.13</v>
      </c>
      <c r="L787" s="252">
        <v>732.12</v>
      </c>
      <c r="M787" s="19"/>
      <c r="N787" s="252">
        <v>163.09</v>
      </c>
      <c r="O787" s="252"/>
      <c r="P787" s="252">
        <f t="shared" si="34"/>
        <v>9582.9100000000017</v>
      </c>
      <c r="Q787" s="252">
        <v>9582.91</v>
      </c>
      <c r="R787" s="183">
        <v>45547</v>
      </c>
      <c r="S787" s="255">
        <v>3856017</v>
      </c>
      <c r="T787" s="19"/>
      <c r="U787" s="19"/>
      <c r="V787" s="19"/>
      <c r="W787" s="19"/>
      <c r="X787" s="19"/>
    </row>
    <row r="788" spans="1:24" s="254" customFormat="1" x14ac:dyDescent="0.25">
      <c r="A788" s="289" t="s">
        <v>5561</v>
      </c>
      <c r="B788" s="237" t="s">
        <v>5557</v>
      </c>
      <c r="C788" s="273" t="s">
        <v>2021</v>
      </c>
      <c r="D788" s="235" t="s">
        <v>5562</v>
      </c>
      <c r="E788" s="242" t="s">
        <v>3227</v>
      </c>
      <c r="F788" s="232">
        <v>45497</v>
      </c>
      <c r="G788" s="242" t="s">
        <v>331</v>
      </c>
      <c r="H788" s="242"/>
      <c r="I788" s="252">
        <v>4074.22</v>
      </c>
      <c r="J788" s="252">
        <v>631.51</v>
      </c>
      <c r="K788" s="252">
        <v>3894.53</v>
      </c>
      <c r="L788" s="252">
        <v>724.75</v>
      </c>
      <c r="M788" s="19"/>
      <c r="N788" s="252">
        <v>161.44</v>
      </c>
      <c r="O788" s="252"/>
      <c r="P788" s="252">
        <f t="shared" si="34"/>
        <v>9486.4500000000007</v>
      </c>
      <c r="Q788" s="252">
        <v>9581.32</v>
      </c>
      <c r="R788" s="183">
        <v>45552</v>
      </c>
      <c r="S788" s="255">
        <v>3858482</v>
      </c>
      <c r="T788" s="19"/>
      <c r="U788" s="19"/>
      <c r="V788" s="19"/>
      <c r="W788" s="19"/>
      <c r="X788" s="19"/>
    </row>
    <row r="789" spans="1:24" s="254" customFormat="1" x14ac:dyDescent="0.25">
      <c r="A789" s="354" t="s">
        <v>5837</v>
      </c>
      <c r="B789" s="355" t="s">
        <v>5838</v>
      </c>
      <c r="C789" s="273" t="s">
        <v>2021</v>
      </c>
      <c r="D789" s="352" t="s">
        <v>5839</v>
      </c>
      <c r="E789" s="359" t="s">
        <v>4823</v>
      </c>
      <c r="F789" s="353">
        <v>45611</v>
      </c>
      <c r="G789" s="359" t="s">
        <v>331</v>
      </c>
      <c r="H789" s="359"/>
      <c r="I789" s="252">
        <v>8231.2900000000009</v>
      </c>
      <c r="J789" s="252">
        <v>1275.8599999999999</v>
      </c>
      <c r="K789" s="252">
        <v>7868.26</v>
      </c>
      <c r="L789" s="252">
        <v>1464.25</v>
      </c>
      <c r="M789" s="19"/>
      <c r="N789" s="252">
        <v>326.17</v>
      </c>
      <c r="O789" s="252"/>
      <c r="P789" s="252">
        <f t="shared" si="34"/>
        <v>19165.830000000002</v>
      </c>
      <c r="Q789" s="252">
        <v>19357.669999999998</v>
      </c>
      <c r="R789" s="183">
        <v>45854</v>
      </c>
      <c r="S789" s="255">
        <v>4067508</v>
      </c>
      <c r="T789" s="19"/>
      <c r="U789" s="19"/>
      <c r="V789" s="19"/>
      <c r="W789" s="19"/>
      <c r="X789" s="19"/>
    </row>
    <row r="790" spans="1:24" s="254" customFormat="1" x14ac:dyDescent="0.25">
      <c r="A790" s="289" t="s">
        <v>5787</v>
      </c>
      <c r="B790" s="237" t="s">
        <v>5788</v>
      </c>
      <c r="C790" s="273" t="s">
        <v>2021</v>
      </c>
      <c r="D790" s="235" t="s">
        <v>5789</v>
      </c>
      <c r="E790" s="242" t="s">
        <v>5790</v>
      </c>
      <c r="F790" s="232">
        <v>45559</v>
      </c>
      <c r="G790" s="242" t="s">
        <v>330</v>
      </c>
      <c r="H790" s="242"/>
      <c r="I790" s="252">
        <v>3316.28</v>
      </c>
      <c r="J790" s="252">
        <v>3548.44</v>
      </c>
      <c r="K790" s="252">
        <v>3005.15</v>
      </c>
      <c r="L790" s="252">
        <v>1459.63</v>
      </c>
      <c r="M790" s="19"/>
      <c r="N790" s="252">
        <v>230.47</v>
      </c>
      <c r="O790" s="252"/>
      <c r="P790" s="252">
        <f t="shared" si="34"/>
        <v>11559.97</v>
      </c>
      <c r="Q790" s="252">
        <v>11559.97</v>
      </c>
      <c r="R790" s="183">
        <v>45590</v>
      </c>
      <c r="S790" s="255">
        <v>3881042</v>
      </c>
      <c r="T790" s="19"/>
      <c r="U790" s="19"/>
      <c r="V790" s="19"/>
      <c r="W790" s="19"/>
      <c r="X790" s="19"/>
    </row>
    <row r="791" spans="1:24" s="429" customFormat="1" x14ac:dyDescent="0.25">
      <c r="A791" s="421" t="s">
        <v>5791</v>
      </c>
      <c r="B791" s="508" t="s">
        <v>5792</v>
      </c>
      <c r="C791" s="423" t="s">
        <v>2021</v>
      </c>
      <c r="D791" s="507" t="s">
        <v>5793</v>
      </c>
      <c r="E791" s="425" t="s">
        <v>4823</v>
      </c>
      <c r="F791" s="506">
        <v>45586</v>
      </c>
      <c r="G791" s="425" t="s">
        <v>331</v>
      </c>
      <c r="H791" s="425"/>
      <c r="I791" s="427">
        <v>8231.2900000000009</v>
      </c>
      <c r="J791" s="427">
        <v>1275.8599999999999</v>
      </c>
      <c r="K791" s="427">
        <v>7868.26</v>
      </c>
      <c r="L791" s="427">
        <v>1464.25</v>
      </c>
      <c r="N791" s="427">
        <v>326.17</v>
      </c>
      <c r="O791" s="427"/>
      <c r="P791" s="427">
        <f t="shared" si="34"/>
        <v>19165.830000000002</v>
      </c>
      <c r="Q791" s="427"/>
      <c r="R791" s="543"/>
      <c r="S791" s="544"/>
      <c r="T791" s="428"/>
      <c r="U791" s="428"/>
      <c r="V791" s="428"/>
      <c r="W791" s="428"/>
      <c r="X791" s="429" t="s">
        <v>6337</v>
      </c>
    </row>
    <row r="792" spans="1:24" s="254" customFormat="1" x14ac:dyDescent="0.25">
      <c r="A792" s="289" t="s">
        <v>5724</v>
      </c>
      <c r="B792" s="237" t="s">
        <v>5725</v>
      </c>
      <c r="C792" s="273" t="s">
        <v>2021</v>
      </c>
      <c r="D792" s="235" t="s">
        <v>5726</v>
      </c>
      <c r="E792" s="242" t="s">
        <v>1600</v>
      </c>
      <c r="F792" s="232">
        <v>45567</v>
      </c>
      <c r="G792" s="242" t="s">
        <v>331</v>
      </c>
      <c r="H792" s="242"/>
      <c r="I792" s="252">
        <v>8231.2900000000009</v>
      </c>
      <c r="J792" s="252">
        <v>1275.8599999999999</v>
      </c>
      <c r="K792" s="252">
        <v>7868.26</v>
      </c>
      <c r="L792" s="252">
        <v>1464.25</v>
      </c>
      <c r="M792" s="19"/>
      <c r="N792" s="252">
        <v>326.17</v>
      </c>
      <c r="O792" s="252"/>
      <c r="P792" s="252">
        <f t="shared" si="34"/>
        <v>19165.830000000002</v>
      </c>
      <c r="Q792" s="252">
        <v>19261.66</v>
      </c>
      <c r="R792" s="183">
        <v>45713</v>
      </c>
      <c r="S792" s="255">
        <v>3966756</v>
      </c>
      <c r="T792" s="19"/>
      <c r="U792" s="19"/>
      <c r="V792" s="19"/>
      <c r="W792" s="19"/>
      <c r="X792" s="19"/>
    </row>
    <row r="793" spans="1:24" s="254" customFormat="1" x14ac:dyDescent="0.25">
      <c r="A793" s="289" t="s">
        <v>5615</v>
      </c>
      <c r="B793" s="237" t="s">
        <v>1693</v>
      </c>
      <c r="C793" s="273" t="s">
        <v>2021</v>
      </c>
      <c r="D793" s="235" t="s">
        <v>5616</v>
      </c>
      <c r="E793" s="242" t="s">
        <v>5617</v>
      </c>
      <c r="F793" s="232">
        <v>45534</v>
      </c>
      <c r="G793" s="242" t="s">
        <v>331</v>
      </c>
      <c r="H793" s="242"/>
      <c r="I793" s="252">
        <v>4115.6400000000003</v>
      </c>
      <c r="J793" s="252">
        <v>637.92999999999995</v>
      </c>
      <c r="K793" s="252">
        <v>3934.13</v>
      </c>
      <c r="L793" s="252">
        <v>732.12</v>
      </c>
      <c r="M793" s="19"/>
      <c r="N793" s="252">
        <v>163.09</v>
      </c>
      <c r="O793" s="252"/>
      <c r="P793" s="252">
        <f t="shared" si="34"/>
        <v>9582.9100000000017</v>
      </c>
      <c r="Q793" s="252">
        <v>9582.91</v>
      </c>
      <c r="R793" s="183">
        <v>45580</v>
      </c>
      <c r="S793" s="255">
        <v>3875164</v>
      </c>
      <c r="T793" s="19"/>
      <c r="U793" s="19"/>
      <c r="V793" s="19"/>
      <c r="W793" s="19"/>
      <c r="X793" s="19"/>
    </row>
    <row r="794" spans="1:24" s="320" customFormat="1" x14ac:dyDescent="0.25">
      <c r="A794" s="368" t="s">
        <v>6013</v>
      </c>
      <c r="B794" s="369" t="s">
        <v>1714</v>
      </c>
      <c r="C794" s="370" t="s">
        <v>2021</v>
      </c>
      <c r="D794" s="371" t="s">
        <v>6014</v>
      </c>
      <c r="E794" s="317" t="s">
        <v>6015</v>
      </c>
      <c r="F794" s="372">
        <v>45709</v>
      </c>
      <c r="G794" s="317" t="s">
        <v>330</v>
      </c>
      <c r="H794" s="317"/>
      <c r="I794" s="318">
        <v>3632.57</v>
      </c>
      <c r="J794" s="318">
        <v>335.63</v>
      </c>
      <c r="K794" s="318">
        <v>3538.39</v>
      </c>
      <c r="L794" s="318">
        <v>733.49</v>
      </c>
      <c r="M794" s="319"/>
      <c r="N794" s="318">
        <v>128.72999999999999</v>
      </c>
      <c r="O794" s="318"/>
      <c r="P794" s="318">
        <f t="shared" si="34"/>
        <v>8368.81</v>
      </c>
      <c r="Q794" s="318">
        <v>8656.18</v>
      </c>
      <c r="R794" s="373">
        <v>45874</v>
      </c>
      <c r="S794" s="374">
        <v>4078980</v>
      </c>
      <c r="T794" s="319"/>
      <c r="U794" s="319"/>
      <c r="V794" s="319"/>
      <c r="W794" s="319"/>
      <c r="X794" s="319"/>
    </row>
    <row r="795" spans="1:24" s="254" customFormat="1" x14ac:dyDescent="0.25">
      <c r="A795" s="289" t="s">
        <v>6028</v>
      </c>
      <c r="B795" s="237" t="s">
        <v>6029</v>
      </c>
      <c r="C795" s="273" t="s">
        <v>2021</v>
      </c>
      <c r="D795" s="235" t="s">
        <v>6030</v>
      </c>
      <c r="E795" s="242" t="s">
        <v>5114</v>
      </c>
      <c r="F795" s="232">
        <v>45709</v>
      </c>
      <c r="G795" s="242" t="s">
        <v>330</v>
      </c>
      <c r="H795" s="242"/>
      <c r="I795" s="252">
        <v>14530.28</v>
      </c>
      <c r="J795" s="252">
        <v>1342.52</v>
      </c>
      <c r="K795" s="252">
        <v>14153.52</v>
      </c>
      <c r="L795" s="252">
        <v>2933.95</v>
      </c>
      <c r="M795" s="19"/>
      <c r="N795" s="252">
        <v>514.94000000000005</v>
      </c>
      <c r="O795" s="252"/>
      <c r="P795" s="252">
        <f t="shared" si="34"/>
        <v>33475.21</v>
      </c>
      <c r="Q795" s="252"/>
      <c r="R795" s="183"/>
      <c r="S795" s="255"/>
      <c r="T795" s="19"/>
      <c r="U795" s="19"/>
      <c r="V795" s="19"/>
      <c r="W795" s="19"/>
      <c r="X795" s="19"/>
    </row>
    <row r="796" spans="1:24" s="254" customFormat="1" x14ac:dyDescent="0.25">
      <c r="A796" s="289" t="s">
        <v>5704</v>
      </c>
      <c r="B796" s="237" t="s">
        <v>2279</v>
      </c>
      <c r="C796" s="273" t="s">
        <v>2021</v>
      </c>
      <c r="D796" s="235" t="s">
        <v>4587</v>
      </c>
      <c r="E796" s="242" t="s">
        <v>5037</v>
      </c>
      <c r="F796" s="232">
        <v>45566</v>
      </c>
      <c r="G796" s="242" t="s">
        <v>331</v>
      </c>
      <c r="H796" s="242"/>
      <c r="I796" s="252">
        <v>8231.2900000000009</v>
      </c>
      <c r="J796" s="252">
        <v>1275.8599999999999</v>
      </c>
      <c r="K796" s="252">
        <v>7868.26</v>
      </c>
      <c r="L796" s="252">
        <v>1464.25</v>
      </c>
      <c r="M796" s="19"/>
      <c r="N796" s="252">
        <v>326.17</v>
      </c>
      <c r="O796" s="252"/>
      <c r="P796" s="252">
        <f t="shared" si="34"/>
        <v>19165.830000000002</v>
      </c>
      <c r="Q796" s="252">
        <v>19261.66</v>
      </c>
      <c r="R796" s="183">
        <v>45677</v>
      </c>
      <c r="S796" s="255">
        <v>3941339</v>
      </c>
      <c r="T796" s="19"/>
      <c r="U796" s="19"/>
      <c r="V796" s="19"/>
      <c r="W796" s="19"/>
      <c r="X796" s="19"/>
    </row>
    <row r="797" spans="1:24" s="254" customFormat="1" x14ac:dyDescent="0.25">
      <c r="A797" s="289" t="s">
        <v>5794</v>
      </c>
      <c r="B797" s="237" t="s">
        <v>5795</v>
      </c>
      <c r="C797" s="273" t="s">
        <v>2021</v>
      </c>
      <c r="D797" s="235" t="s">
        <v>5796</v>
      </c>
      <c r="E797" s="242" t="s">
        <v>5088</v>
      </c>
      <c r="F797" s="232">
        <v>45596</v>
      </c>
      <c r="G797" s="242" t="s">
        <v>325</v>
      </c>
      <c r="H797" s="242"/>
      <c r="I797" s="252">
        <v>3910.71</v>
      </c>
      <c r="J797" s="252">
        <v>335.63</v>
      </c>
      <c r="K797" s="252">
        <v>3538.39</v>
      </c>
      <c r="L797" s="252">
        <v>1012.46</v>
      </c>
      <c r="M797" s="19"/>
      <c r="N797" s="252">
        <v>136.5</v>
      </c>
      <c r="O797" s="252"/>
      <c r="P797" s="252">
        <f t="shared" si="34"/>
        <v>8933.6899999999987</v>
      </c>
      <c r="Q797" s="252">
        <v>8933.69</v>
      </c>
      <c r="R797" s="183">
        <v>45608</v>
      </c>
      <c r="S797" s="255">
        <v>3893821</v>
      </c>
      <c r="T797" s="19"/>
      <c r="U797" s="19"/>
      <c r="V797" s="19"/>
      <c r="W797" s="19"/>
      <c r="X797" s="19"/>
    </row>
    <row r="798" spans="1:24" s="254" customFormat="1" x14ac:dyDescent="0.25">
      <c r="A798" s="289" t="s">
        <v>5840</v>
      </c>
      <c r="B798" s="237" t="s">
        <v>1714</v>
      </c>
      <c r="C798" s="273" t="s">
        <v>2021</v>
      </c>
      <c r="D798" s="235" t="s">
        <v>5841</v>
      </c>
      <c r="E798" s="242" t="s">
        <v>5842</v>
      </c>
      <c r="F798" s="232">
        <v>45610</v>
      </c>
      <c r="G798" s="242" t="s">
        <v>330</v>
      </c>
      <c r="H798" s="242"/>
      <c r="I798" s="252">
        <v>3632.57</v>
      </c>
      <c r="J798" s="252">
        <v>335.63</v>
      </c>
      <c r="K798" s="252">
        <v>3538.39</v>
      </c>
      <c r="L798" s="252">
        <v>733.49</v>
      </c>
      <c r="M798" s="19"/>
      <c r="N798" s="252">
        <v>128.72999999999999</v>
      </c>
      <c r="O798" s="252"/>
      <c r="P798" s="252">
        <f t="shared" si="34"/>
        <v>8368.81</v>
      </c>
      <c r="Q798" s="252">
        <v>8368.81</v>
      </c>
      <c r="R798" s="183">
        <v>45671</v>
      </c>
      <c r="S798" s="255">
        <v>3938346</v>
      </c>
      <c r="T798" s="19"/>
      <c r="U798" s="19"/>
      <c r="V798" s="19"/>
      <c r="W798" s="19"/>
      <c r="X798" s="19"/>
    </row>
    <row r="799" spans="1:24" s="254" customFormat="1" x14ac:dyDescent="0.25">
      <c r="A799" s="289" t="s">
        <v>5727</v>
      </c>
      <c r="B799" s="237" t="s">
        <v>5668</v>
      </c>
      <c r="C799" s="273" t="s">
        <v>2021</v>
      </c>
      <c r="D799" s="235" t="s">
        <v>5728</v>
      </c>
      <c r="E799" s="242" t="s">
        <v>5329</v>
      </c>
      <c r="F799" s="232">
        <v>45582</v>
      </c>
      <c r="G799" s="242" t="s">
        <v>328</v>
      </c>
      <c r="H799" s="242"/>
      <c r="I799" s="252">
        <v>4496.3100000000004</v>
      </c>
      <c r="J799" s="252">
        <v>1864.63</v>
      </c>
      <c r="K799" s="252">
        <v>7587.14</v>
      </c>
      <c r="L799" s="252">
        <v>1459.63</v>
      </c>
      <c r="M799" s="19"/>
      <c r="N799" s="252">
        <v>238.72</v>
      </c>
      <c r="O799" s="252"/>
      <c r="P799" s="252">
        <f t="shared" si="34"/>
        <v>15646.430000000002</v>
      </c>
      <c r="Q799" s="252">
        <v>15740.39</v>
      </c>
      <c r="R799" s="183">
        <v>45695</v>
      </c>
      <c r="S799" s="255">
        <v>3952162</v>
      </c>
      <c r="T799" s="19"/>
      <c r="U799" s="19"/>
      <c r="V799" s="19"/>
      <c r="W799" s="19"/>
      <c r="X799" s="19"/>
    </row>
    <row r="800" spans="1:24" s="254" customFormat="1" x14ac:dyDescent="0.25">
      <c r="A800" s="289" t="s">
        <v>5729</v>
      </c>
      <c r="B800" s="237" t="s">
        <v>5730</v>
      </c>
      <c r="C800" s="273" t="s">
        <v>2021</v>
      </c>
      <c r="D800" s="235" t="s">
        <v>5731</v>
      </c>
      <c r="E800" s="242" t="s">
        <v>4823</v>
      </c>
      <c r="F800" s="232">
        <v>45580</v>
      </c>
      <c r="G800" s="242" t="s">
        <v>331</v>
      </c>
      <c r="H800" s="242"/>
      <c r="I800" s="252">
        <v>4115.6400000000003</v>
      </c>
      <c r="J800" s="252">
        <v>637.92999999999995</v>
      </c>
      <c r="K800" s="252">
        <v>3934.13</v>
      </c>
      <c r="L800" s="252">
        <v>732.12</v>
      </c>
      <c r="M800" s="19"/>
      <c r="N800" s="252">
        <v>163.09</v>
      </c>
      <c r="O800" s="252"/>
      <c r="P800" s="252">
        <f t="shared" si="34"/>
        <v>9582.9100000000017</v>
      </c>
      <c r="Q800" s="252"/>
      <c r="R800" s="183"/>
      <c r="S800" s="255"/>
      <c r="T800" s="19"/>
      <c r="U800" s="19"/>
      <c r="V800" s="19"/>
      <c r="W800" s="19"/>
      <c r="X800" s="19"/>
    </row>
    <row r="801" spans="1:24" s="254" customFormat="1" x14ac:dyDescent="0.25">
      <c r="A801" s="617" t="s">
        <v>5876</v>
      </c>
      <c r="B801" s="588" t="s">
        <v>5877</v>
      </c>
      <c r="C801" s="615" t="s">
        <v>2021</v>
      </c>
      <c r="D801" s="588" t="s">
        <v>5878</v>
      </c>
      <c r="E801" s="588" t="s">
        <v>5879</v>
      </c>
      <c r="F801" s="590">
        <v>45616</v>
      </c>
      <c r="G801" s="588" t="s">
        <v>331</v>
      </c>
      <c r="H801" s="366"/>
      <c r="I801" s="252">
        <v>4136.3599999999997</v>
      </c>
      <c r="J801" s="252">
        <v>641.14</v>
      </c>
      <c r="K801" s="252">
        <v>3953.93</v>
      </c>
      <c r="L801" s="252">
        <v>735.81</v>
      </c>
      <c r="M801" s="274"/>
      <c r="N801" s="252">
        <v>163.91</v>
      </c>
      <c r="O801" s="252"/>
      <c r="P801" s="252">
        <f t="shared" si="34"/>
        <v>9631.15</v>
      </c>
      <c r="Q801" s="252">
        <v>9631.15</v>
      </c>
      <c r="R801" s="183">
        <v>45756</v>
      </c>
      <c r="S801" s="255">
        <v>3999883</v>
      </c>
      <c r="T801" s="19"/>
      <c r="U801" s="19"/>
      <c r="V801" s="19"/>
      <c r="W801" s="19"/>
      <c r="X801" s="19"/>
    </row>
    <row r="802" spans="1:24" s="320" customFormat="1" x14ac:dyDescent="0.25">
      <c r="A802" s="618"/>
      <c r="B802" s="589"/>
      <c r="C802" s="616"/>
      <c r="D802" s="589"/>
      <c r="E802" s="589"/>
      <c r="F802" s="591"/>
      <c r="G802" s="589"/>
      <c r="H802" s="317"/>
      <c r="I802" s="318">
        <v>8272.7099999999991</v>
      </c>
      <c r="J802" s="318">
        <v>1282.28</v>
      </c>
      <c r="K802" s="318">
        <v>7907.85</v>
      </c>
      <c r="L802" s="318">
        <v>1471.61</v>
      </c>
      <c r="M802" s="319"/>
      <c r="N802" s="318">
        <v>327.81</v>
      </c>
      <c r="O802" s="318"/>
      <c r="P802" s="318">
        <f t="shared" si="34"/>
        <v>19262.260000000002</v>
      </c>
      <c r="Q802" s="318">
        <v>9630.15</v>
      </c>
      <c r="R802" s="373">
        <v>45861</v>
      </c>
      <c r="S802" s="374">
        <v>4073842</v>
      </c>
      <c r="T802" s="319"/>
      <c r="U802" s="319"/>
      <c r="V802" s="319"/>
      <c r="W802" s="319"/>
      <c r="X802" s="319"/>
    </row>
    <row r="803" spans="1:24" s="254" customFormat="1" x14ac:dyDescent="0.25">
      <c r="A803" s="289" t="s">
        <v>5797</v>
      </c>
      <c r="B803" s="237" t="s">
        <v>5798</v>
      </c>
      <c r="C803" s="273" t="s">
        <v>2021</v>
      </c>
      <c r="D803" s="235" t="s">
        <v>5799</v>
      </c>
      <c r="E803" s="242" t="s">
        <v>5321</v>
      </c>
      <c r="F803" s="232">
        <v>45596</v>
      </c>
      <c r="G803" s="242" t="s">
        <v>331</v>
      </c>
      <c r="H803" s="242"/>
      <c r="I803" s="252">
        <v>8231.2900000000009</v>
      </c>
      <c r="J803" s="252">
        <v>1275.8599999999999</v>
      </c>
      <c r="K803" s="252">
        <v>7868.26</v>
      </c>
      <c r="L803" s="252">
        <v>1464.25</v>
      </c>
      <c r="N803" s="252">
        <v>326.17</v>
      </c>
      <c r="O803" s="252"/>
      <c r="P803" s="252">
        <f t="shared" si="34"/>
        <v>19165.830000000002</v>
      </c>
      <c r="Q803" s="252"/>
      <c r="R803" s="183"/>
      <c r="S803" s="255"/>
      <c r="T803" s="19"/>
      <c r="U803" s="19"/>
      <c r="V803" s="19"/>
      <c r="W803" s="19"/>
      <c r="X803" s="19"/>
    </row>
    <row r="804" spans="1:24" s="254" customFormat="1" x14ac:dyDescent="0.25">
      <c r="A804" s="289" t="s">
        <v>5669</v>
      </c>
      <c r="B804" s="237" t="s">
        <v>5500</v>
      </c>
      <c r="C804" s="273" t="s">
        <v>2021</v>
      </c>
      <c r="D804" s="235" t="s">
        <v>5670</v>
      </c>
      <c r="E804" s="242" t="s">
        <v>5329</v>
      </c>
      <c r="F804" s="232">
        <v>45541</v>
      </c>
      <c r="G804" s="242" t="s">
        <v>328</v>
      </c>
      <c r="H804" s="242"/>
      <c r="I804" s="252">
        <v>2248.15</v>
      </c>
      <c r="J804" s="252">
        <v>932.31</v>
      </c>
      <c r="K804" s="252">
        <v>3793.57</v>
      </c>
      <c r="L804" s="252">
        <v>729.82</v>
      </c>
      <c r="M804" s="19"/>
      <c r="N804" s="252">
        <v>119.36</v>
      </c>
      <c r="O804" s="252"/>
      <c r="P804" s="252">
        <f t="shared" si="34"/>
        <v>7823.21</v>
      </c>
      <c r="Q804" s="252">
        <v>7823.21</v>
      </c>
      <c r="R804" s="183">
        <v>45568</v>
      </c>
      <c r="S804" s="255">
        <v>3869902</v>
      </c>
      <c r="T804" s="19"/>
      <c r="U804" s="19"/>
      <c r="V804" s="19"/>
      <c r="W804" s="19"/>
      <c r="X804" s="19"/>
    </row>
    <row r="805" spans="1:24" s="254" customFormat="1" x14ac:dyDescent="0.25">
      <c r="A805" s="309" t="s">
        <v>6140</v>
      </c>
      <c r="B805" s="311" t="s">
        <v>6141</v>
      </c>
      <c r="C805" s="273" t="s">
        <v>2021</v>
      </c>
      <c r="D805" s="308" t="s">
        <v>6142</v>
      </c>
      <c r="E805" s="313" t="s">
        <v>5602</v>
      </c>
      <c r="F805" s="310">
        <v>45762</v>
      </c>
      <c r="G805" s="313" t="s">
        <v>325</v>
      </c>
      <c r="H805" s="313"/>
      <c r="I805" s="252">
        <v>7821.42</v>
      </c>
      <c r="J805" s="252">
        <v>671.26</v>
      </c>
      <c r="K805" s="252">
        <v>7076.77</v>
      </c>
      <c r="L805" s="252">
        <v>2024.92</v>
      </c>
      <c r="M805" s="19"/>
      <c r="N805" s="252">
        <v>273</v>
      </c>
      <c r="O805" s="252"/>
      <c r="P805" s="252">
        <f t="shared" si="34"/>
        <v>17867.370000000003</v>
      </c>
      <c r="Q805" s="252">
        <v>18007.95</v>
      </c>
      <c r="R805" s="183">
        <v>45778</v>
      </c>
      <c r="S805" s="255">
        <v>4014513</v>
      </c>
      <c r="T805" s="19"/>
      <c r="U805" s="19"/>
      <c r="V805" s="19"/>
      <c r="W805" s="19"/>
      <c r="X805" s="19"/>
    </row>
    <row r="806" spans="1:24" s="254" customFormat="1" x14ac:dyDescent="0.25">
      <c r="A806" s="289" t="s">
        <v>5705</v>
      </c>
      <c r="B806" s="237" t="s">
        <v>1693</v>
      </c>
      <c r="C806" s="273" t="s">
        <v>2021</v>
      </c>
      <c r="D806" s="235" t="s">
        <v>5706</v>
      </c>
      <c r="E806" s="242" t="s">
        <v>5707</v>
      </c>
      <c r="F806" s="232">
        <v>45566</v>
      </c>
      <c r="G806" s="242" t="s">
        <v>329</v>
      </c>
      <c r="H806" s="242"/>
      <c r="I806" s="252">
        <v>1658.14</v>
      </c>
      <c r="J806" s="252">
        <v>1774.22</v>
      </c>
      <c r="K806" s="252">
        <v>1502.57</v>
      </c>
      <c r="L806" s="252">
        <v>729.82</v>
      </c>
      <c r="M806" s="19"/>
      <c r="N806" s="252">
        <v>115.24</v>
      </c>
      <c r="O806" s="252"/>
      <c r="P806" s="252">
        <f t="shared" si="34"/>
        <v>5779.99</v>
      </c>
      <c r="Q806" s="252">
        <v>5779.99</v>
      </c>
      <c r="R806" s="183">
        <v>45567</v>
      </c>
      <c r="S806" s="255">
        <v>3867934</v>
      </c>
      <c r="T806" s="19"/>
      <c r="U806" s="19"/>
      <c r="V806" s="19"/>
      <c r="W806" s="19"/>
      <c r="X806" s="19"/>
    </row>
    <row r="807" spans="1:24" s="254" customFormat="1" x14ac:dyDescent="0.25">
      <c r="A807" s="289" t="s">
        <v>5708</v>
      </c>
      <c r="B807" s="237" t="s">
        <v>1693</v>
      </c>
      <c r="C807" s="273" t="s">
        <v>2021</v>
      </c>
      <c r="D807" s="235" t="s">
        <v>5709</v>
      </c>
      <c r="E807" s="242" t="s">
        <v>4834</v>
      </c>
      <c r="F807" s="232">
        <v>45547</v>
      </c>
      <c r="G807" s="242" t="s">
        <v>331</v>
      </c>
      <c r="H807" s="242"/>
      <c r="I807" s="252">
        <v>4115.6400000000003</v>
      </c>
      <c r="J807" s="252">
        <v>637.92999999999995</v>
      </c>
      <c r="K807" s="252">
        <v>3934.13</v>
      </c>
      <c r="L807" s="252">
        <v>732.12</v>
      </c>
      <c r="M807" s="19"/>
      <c r="N807" s="252">
        <v>163.09</v>
      </c>
      <c r="O807" s="252"/>
      <c r="P807" s="252">
        <f t="shared" si="34"/>
        <v>9582.9100000000017</v>
      </c>
      <c r="Q807" s="252">
        <v>9582.91</v>
      </c>
      <c r="R807" s="183">
        <v>45610</v>
      </c>
      <c r="S807" s="255">
        <v>3896419</v>
      </c>
      <c r="T807" s="19"/>
      <c r="U807" s="19"/>
      <c r="V807" s="19"/>
      <c r="W807" s="19"/>
      <c r="X807" s="19"/>
    </row>
    <row r="808" spans="1:24" s="320" customFormat="1" x14ac:dyDescent="0.25">
      <c r="A808" s="575" t="s">
        <v>6091</v>
      </c>
      <c r="B808" s="578" t="s">
        <v>6092</v>
      </c>
      <c r="C808" s="370" t="s">
        <v>2021</v>
      </c>
      <c r="D808" s="576" t="s">
        <v>6093</v>
      </c>
      <c r="E808" s="317" t="s">
        <v>4732</v>
      </c>
      <c r="F808" s="577">
        <v>45741</v>
      </c>
      <c r="G808" s="317" t="s">
        <v>331</v>
      </c>
      <c r="H808" s="317"/>
      <c r="I808" s="318">
        <v>24818.14</v>
      </c>
      <c r="J808" s="318">
        <v>3846.84</v>
      </c>
      <c r="K808" s="318">
        <v>23723.56</v>
      </c>
      <c r="L808" s="318">
        <v>4414.84</v>
      </c>
      <c r="M808" s="319"/>
      <c r="N808" s="318">
        <v>983.44</v>
      </c>
      <c r="O808" s="318"/>
      <c r="P808" s="318">
        <f t="shared" si="34"/>
        <v>57786.820000000007</v>
      </c>
      <c r="Q808" s="318">
        <v>59481.54</v>
      </c>
      <c r="R808" s="373">
        <v>46022</v>
      </c>
      <c r="S808" s="374">
        <v>4200518</v>
      </c>
      <c r="T808" s="319"/>
      <c r="U808" s="319"/>
      <c r="V808" s="319"/>
      <c r="W808" s="319"/>
      <c r="X808" s="319"/>
    </row>
    <row r="809" spans="1:24" s="254" customFormat="1" x14ac:dyDescent="0.25">
      <c r="A809" s="289" t="s">
        <v>5732</v>
      </c>
      <c r="B809" s="237" t="s">
        <v>5733</v>
      </c>
      <c r="C809" s="273" t="s">
        <v>2021</v>
      </c>
      <c r="D809" s="235" t="s">
        <v>5734</v>
      </c>
      <c r="E809" s="242" t="s">
        <v>5329</v>
      </c>
      <c r="F809" s="232">
        <v>45575</v>
      </c>
      <c r="G809" s="242" t="s">
        <v>328</v>
      </c>
      <c r="H809" s="242"/>
      <c r="I809" s="252">
        <v>2248.15</v>
      </c>
      <c r="J809" s="252">
        <v>932.31</v>
      </c>
      <c r="K809" s="252">
        <v>3793.57</v>
      </c>
      <c r="L809" s="252">
        <v>729.82</v>
      </c>
      <c r="M809" s="19"/>
      <c r="N809" s="252">
        <v>119.36</v>
      </c>
      <c r="O809" s="252"/>
      <c r="P809" s="252">
        <f t="shared" si="34"/>
        <v>7823.21</v>
      </c>
      <c r="Q809" s="252">
        <v>7823.21</v>
      </c>
      <c r="R809" s="183">
        <v>45576</v>
      </c>
      <c r="S809" s="255">
        <v>3873674</v>
      </c>
      <c r="T809" s="19"/>
      <c r="U809" s="19"/>
      <c r="V809" s="19"/>
      <c r="W809" s="19"/>
      <c r="X809" s="19"/>
    </row>
    <row r="810" spans="1:24" s="254" customFormat="1" x14ac:dyDescent="0.25">
      <c r="A810" s="289" t="s">
        <v>5824</v>
      </c>
      <c r="B810" s="237" t="s">
        <v>5825</v>
      </c>
      <c r="C810" s="273" t="s">
        <v>2021</v>
      </c>
      <c r="D810" s="235" t="s">
        <v>5826</v>
      </c>
      <c r="E810" s="242" t="s">
        <v>1616</v>
      </c>
      <c r="F810" s="232">
        <v>45601</v>
      </c>
      <c r="G810" s="242" t="s">
        <v>328</v>
      </c>
      <c r="H810" s="242"/>
      <c r="I810" s="252">
        <v>2259.4699999999998</v>
      </c>
      <c r="J810" s="252">
        <v>937</v>
      </c>
      <c r="K810" s="252">
        <v>3812.66</v>
      </c>
      <c r="L810" s="252">
        <v>733.49</v>
      </c>
      <c r="M810" s="19"/>
      <c r="N810" s="252">
        <v>119.96</v>
      </c>
      <c r="O810" s="252"/>
      <c r="P810" s="252">
        <f t="shared" si="34"/>
        <v>7862.579999999999</v>
      </c>
      <c r="Q810" s="252">
        <v>7862.58</v>
      </c>
      <c r="R810" s="183">
        <v>45686</v>
      </c>
      <c r="S810" s="255">
        <v>3945515</v>
      </c>
      <c r="T810" s="19"/>
      <c r="U810" s="19"/>
      <c r="V810" s="19"/>
      <c r="W810" s="19"/>
      <c r="X810" s="19"/>
    </row>
    <row r="811" spans="1:24" s="254" customFormat="1" x14ac:dyDescent="0.25">
      <c r="A811" s="362" t="s">
        <v>6043</v>
      </c>
      <c r="B811" s="365" t="s">
        <v>6044</v>
      </c>
      <c r="C811" s="273" t="s">
        <v>2021</v>
      </c>
      <c r="D811" s="363" t="s">
        <v>6045</v>
      </c>
      <c r="E811" s="366" t="s">
        <v>4732</v>
      </c>
      <c r="F811" s="364">
        <v>45729</v>
      </c>
      <c r="G811" s="366" t="s">
        <v>331</v>
      </c>
      <c r="H811" s="366"/>
      <c r="I811" s="252">
        <v>24818.14</v>
      </c>
      <c r="J811" s="252">
        <v>3846.84</v>
      </c>
      <c r="K811" s="252">
        <v>23723.56</v>
      </c>
      <c r="L811" s="252">
        <v>4414.84</v>
      </c>
      <c r="M811" s="19"/>
      <c r="N811" s="252">
        <v>983.44</v>
      </c>
      <c r="O811" s="252"/>
      <c r="P811" s="252">
        <f t="shared" si="34"/>
        <v>57786.820000000007</v>
      </c>
      <c r="Q811" s="252"/>
      <c r="R811" s="183"/>
      <c r="S811" s="255"/>
      <c r="T811" s="19"/>
      <c r="U811" s="19"/>
      <c r="V811" s="19"/>
      <c r="W811" s="19"/>
      <c r="X811" s="19"/>
    </row>
    <row r="812" spans="1:24" s="254" customFormat="1" x14ac:dyDescent="0.25">
      <c r="A812" s="289" t="s">
        <v>5800</v>
      </c>
      <c r="B812" s="237" t="s">
        <v>5801</v>
      </c>
      <c r="C812" s="273" t="s">
        <v>2021</v>
      </c>
      <c r="D812" s="235" t="s">
        <v>5802</v>
      </c>
      <c r="E812" s="242" t="s">
        <v>1616</v>
      </c>
      <c r="F812" s="232">
        <v>45588</v>
      </c>
      <c r="G812" s="242" t="s">
        <v>328</v>
      </c>
      <c r="H812" s="242"/>
      <c r="I812" s="252">
        <v>2248.15</v>
      </c>
      <c r="J812" s="252">
        <v>932.31</v>
      </c>
      <c r="K812" s="252">
        <v>3793.57</v>
      </c>
      <c r="L812" s="252">
        <v>729.82</v>
      </c>
      <c r="M812" s="19"/>
      <c r="N812" s="252">
        <v>119.36</v>
      </c>
      <c r="O812" s="252"/>
      <c r="P812" s="252">
        <f t="shared" si="34"/>
        <v>7823.21</v>
      </c>
      <c r="Q812" s="252">
        <v>7823.21</v>
      </c>
      <c r="R812" s="214">
        <v>45610</v>
      </c>
      <c r="S812" s="19">
        <v>3896418</v>
      </c>
      <c r="T812" s="19"/>
      <c r="U812" s="19"/>
      <c r="V812" s="19"/>
      <c r="W812" s="19"/>
      <c r="X812" s="19"/>
    </row>
    <row r="813" spans="1:24" s="254" customFormat="1" x14ac:dyDescent="0.25">
      <c r="A813" s="309" t="s">
        <v>5850</v>
      </c>
      <c r="B813" s="311" t="s">
        <v>2851</v>
      </c>
      <c r="C813" s="273" t="s">
        <v>2021</v>
      </c>
      <c r="D813" s="308" t="s">
        <v>5851</v>
      </c>
      <c r="E813" s="313" t="s">
        <v>5138</v>
      </c>
      <c r="F813" s="310">
        <v>45621</v>
      </c>
      <c r="G813" s="313" t="s">
        <v>329</v>
      </c>
      <c r="H813" s="313"/>
      <c r="I813" s="252">
        <v>1666.48</v>
      </c>
      <c r="J813" s="252">
        <v>1783.15</v>
      </c>
      <c r="K813" s="252">
        <v>1510.13</v>
      </c>
      <c r="L813" s="252">
        <v>733.49</v>
      </c>
      <c r="M813" s="19"/>
      <c r="N813" s="252">
        <v>115.82</v>
      </c>
      <c r="O813" s="252"/>
      <c r="P813" s="252">
        <f t="shared" si="34"/>
        <v>5809.07</v>
      </c>
      <c r="Q813" s="252">
        <v>5867.2</v>
      </c>
      <c r="R813" s="214">
        <v>45799</v>
      </c>
      <c r="S813" s="19">
        <v>4028255</v>
      </c>
      <c r="T813" s="19"/>
      <c r="U813" s="19"/>
      <c r="V813" s="19"/>
      <c r="W813" s="19"/>
      <c r="X813" s="19"/>
    </row>
    <row r="814" spans="1:24" s="254" customFormat="1" x14ac:dyDescent="0.25">
      <c r="A814" s="289" t="s">
        <v>5760</v>
      </c>
      <c r="B814" s="237" t="s">
        <v>5761</v>
      </c>
      <c r="C814" s="273" t="s">
        <v>2021</v>
      </c>
      <c r="D814" s="235" t="s">
        <v>5762</v>
      </c>
      <c r="E814" s="242" t="s">
        <v>1616</v>
      </c>
      <c r="F814" s="232">
        <v>45588</v>
      </c>
      <c r="G814" s="242" t="s">
        <v>328</v>
      </c>
      <c r="H814" s="242"/>
      <c r="I814" s="252">
        <v>2248.15</v>
      </c>
      <c r="J814" s="252">
        <v>932.31</v>
      </c>
      <c r="K814" s="252">
        <v>3793.57</v>
      </c>
      <c r="L814" s="252">
        <v>729.82</v>
      </c>
      <c r="M814" s="19"/>
      <c r="N814" s="252">
        <v>119.36</v>
      </c>
      <c r="O814" s="252"/>
      <c r="P814" s="252">
        <f t="shared" ref="P814:P849" si="36">SUM(I814:N814)</f>
        <v>7823.21</v>
      </c>
      <c r="Q814" s="252">
        <v>7823.21</v>
      </c>
      <c r="R814" s="183">
        <v>45600</v>
      </c>
      <c r="S814" s="255">
        <v>3888054</v>
      </c>
      <c r="T814" s="19"/>
      <c r="U814" s="19"/>
      <c r="V814" s="19"/>
      <c r="W814" s="19"/>
      <c r="X814" s="19"/>
    </row>
    <row r="815" spans="1:24" s="254" customFormat="1" x14ac:dyDescent="0.25">
      <c r="A815" s="289" t="s">
        <v>5763</v>
      </c>
      <c r="B815" s="237" t="s">
        <v>5761</v>
      </c>
      <c r="C815" s="273" t="s">
        <v>2021</v>
      </c>
      <c r="D815" s="235" t="s">
        <v>5767</v>
      </c>
      <c r="E815" s="242" t="s">
        <v>5768</v>
      </c>
      <c r="F815" s="232">
        <v>45587</v>
      </c>
      <c r="G815" s="242" t="s">
        <v>328</v>
      </c>
      <c r="H815" s="242"/>
      <c r="I815" s="252">
        <v>2248.15</v>
      </c>
      <c r="J815" s="252">
        <v>932.31</v>
      </c>
      <c r="K815" s="252">
        <v>3793.57</v>
      </c>
      <c r="L815" s="252">
        <v>729.82</v>
      </c>
      <c r="M815" s="19"/>
      <c r="N815" s="252">
        <v>119.36</v>
      </c>
      <c r="O815" s="252"/>
      <c r="P815" s="252">
        <f t="shared" si="36"/>
        <v>7823.21</v>
      </c>
      <c r="Q815" s="252">
        <v>7823.21</v>
      </c>
      <c r="R815" s="183">
        <v>45665</v>
      </c>
      <c r="S815" s="255">
        <v>3935129</v>
      </c>
      <c r="T815" s="19"/>
      <c r="U815" s="19"/>
      <c r="V815" s="19"/>
      <c r="W815" s="19"/>
      <c r="X815" s="19"/>
    </row>
    <row r="816" spans="1:24" s="254" customFormat="1" x14ac:dyDescent="0.25">
      <c r="A816" s="289" t="s">
        <v>5803</v>
      </c>
      <c r="B816" s="237" t="s">
        <v>5805</v>
      </c>
      <c r="C816" s="273" t="s">
        <v>2021</v>
      </c>
      <c r="D816" s="235" t="s">
        <v>5806</v>
      </c>
      <c r="E816" s="242" t="s">
        <v>4858</v>
      </c>
      <c r="F816" s="232">
        <v>45587</v>
      </c>
      <c r="G816" s="242" t="s">
        <v>328</v>
      </c>
      <c r="H816" s="242"/>
      <c r="I816" s="252">
        <v>2248.15</v>
      </c>
      <c r="J816" s="252">
        <v>932.31</v>
      </c>
      <c r="K816" s="252">
        <v>3793.57</v>
      </c>
      <c r="L816" s="252">
        <v>729.82</v>
      </c>
      <c r="M816" s="19"/>
      <c r="N816" s="252">
        <v>119.36</v>
      </c>
      <c r="O816" s="252"/>
      <c r="P816" s="252">
        <f t="shared" si="36"/>
        <v>7823.21</v>
      </c>
      <c r="Q816" s="252">
        <v>7823.21</v>
      </c>
      <c r="R816" s="183">
        <v>45590</v>
      </c>
      <c r="S816" s="255">
        <v>3882997</v>
      </c>
      <c r="T816" s="19"/>
      <c r="U816" s="19"/>
      <c r="V816" s="19"/>
      <c r="W816" s="19"/>
      <c r="X816" s="19"/>
    </row>
    <row r="817" spans="1:24" s="254" customFormat="1" x14ac:dyDescent="0.25">
      <c r="A817" s="289" t="s">
        <v>5764</v>
      </c>
      <c r="B817" s="237" t="s">
        <v>5769</v>
      </c>
      <c r="C817" s="273" t="s">
        <v>2021</v>
      </c>
      <c r="D817" s="235" t="s">
        <v>5770</v>
      </c>
      <c r="E817" s="242" t="s">
        <v>4837</v>
      </c>
      <c r="F817" s="232">
        <v>45589</v>
      </c>
      <c r="G817" s="242" t="s">
        <v>328</v>
      </c>
      <c r="H817" s="242"/>
      <c r="I817" s="252">
        <v>2248.15</v>
      </c>
      <c r="J817" s="252">
        <v>932.31</v>
      </c>
      <c r="K817" s="252">
        <v>3793.57</v>
      </c>
      <c r="L817" s="252">
        <v>729.82</v>
      </c>
      <c r="M817" s="19"/>
      <c r="N817" s="252">
        <v>119.36</v>
      </c>
      <c r="O817" s="252"/>
      <c r="P817" s="252">
        <f t="shared" si="36"/>
        <v>7823.21</v>
      </c>
      <c r="Q817" s="252">
        <v>7862.33</v>
      </c>
      <c r="R817" s="183">
        <v>45603</v>
      </c>
      <c r="S817" s="255">
        <v>3890057</v>
      </c>
      <c r="T817" s="19"/>
      <c r="U817" s="19"/>
      <c r="V817" s="19"/>
      <c r="W817" s="19"/>
      <c r="X817" s="19"/>
    </row>
    <row r="818" spans="1:24" s="254" customFormat="1" x14ac:dyDescent="0.25">
      <c r="A818" s="289" t="s">
        <v>5880</v>
      </c>
      <c r="B818" s="237" t="s">
        <v>2929</v>
      </c>
      <c r="C818" s="273" t="s">
        <v>2021</v>
      </c>
      <c r="D818" s="235" t="s">
        <v>5355</v>
      </c>
      <c r="E818" s="242" t="s">
        <v>1619</v>
      </c>
      <c r="F818" s="232">
        <v>45630</v>
      </c>
      <c r="G818" s="242" t="s">
        <v>328</v>
      </c>
      <c r="H818" s="242"/>
      <c r="I818" s="252">
        <v>2259.4699999999998</v>
      </c>
      <c r="J818" s="252">
        <v>937</v>
      </c>
      <c r="K818" s="252">
        <v>3812.66</v>
      </c>
      <c r="L818" s="252">
        <v>733.49</v>
      </c>
      <c r="N818" s="252">
        <v>119.96</v>
      </c>
      <c r="O818" s="252"/>
      <c r="P818" s="252">
        <f t="shared" si="36"/>
        <v>7862.579999999999</v>
      </c>
      <c r="Q818" s="252">
        <v>7862.58</v>
      </c>
      <c r="R818" s="183">
        <v>45665</v>
      </c>
      <c r="S818" s="255">
        <v>3936852</v>
      </c>
      <c r="T818" s="19"/>
      <c r="U818" s="19"/>
      <c r="V818" s="19"/>
      <c r="W818" s="19"/>
      <c r="X818" s="19"/>
    </row>
    <row r="819" spans="1:24" s="254" customFormat="1" x14ac:dyDescent="0.25">
      <c r="A819" s="289" t="s">
        <v>5827</v>
      </c>
      <c r="B819" s="237" t="s">
        <v>1749</v>
      </c>
      <c r="C819" s="273" t="s">
        <v>2021</v>
      </c>
      <c r="D819" s="235" t="s">
        <v>5828</v>
      </c>
      <c r="E819" s="242" t="s">
        <v>3227</v>
      </c>
      <c r="F819" s="232">
        <v>45603</v>
      </c>
      <c r="G819" s="242" t="s">
        <v>331</v>
      </c>
      <c r="H819" s="242"/>
      <c r="I819" s="252">
        <v>4136.3599999999997</v>
      </c>
      <c r="J819" s="252">
        <v>641.14</v>
      </c>
      <c r="K819" s="252">
        <v>3953.93</v>
      </c>
      <c r="L819" s="252">
        <v>735.81</v>
      </c>
      <c r="M819" s="19"/>
      <c r="N819" s="252">
        <v>163.91</v>
      </c>
      <c r="O819" s="252"/>
      <c r="P819" s="252">
        <f t="shared" si="36"/>
        <v>9631.15</v>
      </c>
      <c r="Q819" s="252">
        <v>9631.15</v>
      </c>
      <c r="R819" s="183">
        <v>45630</v>
      </c>
      <c r="S819" s="255">
        <v>3916498</v>
      </c>
      <c r="T819" s="19"/>
      <c r="U819" s="19"/>
      <c r="V819" s="19"/>
      <c r="W819" s="19"/>
      <c r="X819" s="19"/>
    </row>
    <row r="820" spans="1:24" s="254" customFormat="1" x14ac:dyDescent="0.25">
      <c r="A820" s="289" t="s">
        <v>6186</v>
      </c>
      <c r="B820" s="237" t="s">
        <v>6187</v>
      </c>
      <c r="C820" s="273" t="s">
        <v>2021</v>
      </c>
      <c r="D820" s="235" t="s">
        <v>6188</v>
      </c>
      <c r="E820" s="242" t="s">
        <v>6175</v>
      </c>
      <c r="F820" s="232">
        <v>45764</v>
      </c>
      <c r="G820" s="242" t="s">
        <v>328</v>
      </c>
      <c r="H820" s="242"/>
      <c r="I820" s="252">
        <v>4518.93</v>
      </c>
      <c r="J820" s="252">
        <v>1874.01</v>
      </c>
      <c r="K820" s="252">
        <v>7625.32</v>
      </c>
      <c r="L820" s="252">
        <v>1466.98</v>
      </c>
      <c r="M820" s="19"/>
      <c r="N820" s="252">
        <v>239.92</v>
      </c>
      <c r="O820" s="252"/>
      <c r="P820" s="252">
        <f t="shared" si="36"/>
        <v>15725.16</v>
      </c>
      <c r="Q820" s="252"/>
      <c r="R820" s="183"/>
      <c r="S820" s="255"/>
      <c r="T820" s="19"/>
      <c r="U820" s="19"/>
      <c r="V820" s="19"/>
      <c r="W820" s="19"/>
      <c r="X820" s="19"/>
    </row>
    <row r="821" spans="1:24" s="254" customFormat="1" x14ac:dyDescent="0.25">
      <c r="A821" s="289" t="s">
        <v>6016</v>
      </c>
      <c r="B821" s="237" t="s">
        <v>1916</v>
      </c>
      <c r="C821" s="273" t="s">
        <v>2021</v>
      </c>
      <c r="D821" s="235" t="s">
        <v>6017</v>
      </c>
      <c r="E821" s="242" t="s">
        <v>6018</v>
      </c>
      <c r="F821" s="232">
        <v>45700</v>
      </c>
      <c r="G821" s="242" t="s">
        <v>329</v>
      </c>
      <c r="H821" s="242"/>
      <c r="I821" s="252">
        <v>3332.97</v>
      </c>
      <c r="J821" s="252">
        <v>3566.3</v>
      </c>
      <c r="K821" s="252">
        <v>3020.27</v>
      </c>
      <c r="L821" s="252">
        <v>1466.98</v>
      </c>
      <c r="M821" s="19"/>
      <c r="N821" s="252">
        <v>231.63</v>
      </c>
      <c r="O821" s="252"/>
      <c r="P821" s="252">
        <f t="shared" si="36"/>
        <v>11618.15</v>
      </c>
      <c r="Q821" s="252">
        <v>11618.15</v>
      </c>
      <c r="R821" s="183">
        <v>45754</v>
      </c>
      <c r="S821" s="255">
        <v>3999323</v>
      </c>
      <c r="T821" s="19"/>
      <c r="U821" s="19"/>
      <c r="V821" s="19"/>
      <c r="W821" s="19"/>
      <c r="X821" s="19"/>
    </row>
    <row r="822" spans="1:24" s="254" customFormat="1" x14ac:dyDescent="0.25">
      <c r="A822" s="289" t="s">
        <v>5829</v>
      </c>
      <c r="B822" s="237" t="s">
        <v>5830</v>
      </c>
      <c r="C822" s="273" t="s">
        <v>2021</v>
      </c>
      <c r="D822" s="235" t="s">
        <v>5831</v>
      </c>
      <c r="E822" s="242" t="s">
        <v>5329</v>
      </c>
      <c r="F822" s="232">
        <v>45607</v>
      </c>
      <c r="G822" s="242" t="s">
        <v>328</v>
      </c>
      <c r="H822" s="242"/>
      <c r="I822" s="252">
        <v>2259.4699999999998</v>
      </c>
      <c r="J822" s="252">
        <v>937</v>
      </c>
      <c r="K822" s="252">
        <v>3812.66</v>
      </c>
      <c r="L822" s="252">
        <v>733.49</v>
      </c>
      <c r="M822" s="19"/>
      <c r="N822" s="252">
        <v>119.96</v>
      </c>
      <c r="O822" s="252"/>
      <c r="P822" s="252">
        <f t="shared" si="36"/>
        <v>7862.579999999999</v>
      </c>
      <c r="Q822" s="252">
        <v>7862.58</v>
      </c>
      <c r="R822" s="183">
        <v>45681</v>
      </c>
      <c r="S822" s="255">
        <v>3944485</v>
      </c>
      <c r="T822" s="19"/>
      <c r="U822" s="19"/>
      <c r="V822" s="19"/>
      <c r="W822" s="19"/>
      <c r="X822" s="19"/>
    </row>
    <row r="823" spans="1:24" s="254" customFormat="1" x14ac:dyDescent="0.25">
      <c r="A823" s="289" t="s">
        <v>5765</v>
      </c>
      <c r="B823" s="237" t="s">
        <v>5771</v>
      </c>
      <c r="C823" s="273" t="s">
        <v>2021</v>
      </c>
      <c r="D823" s="235" t="s">
        <v>5772</v>
      </c>
      <c r="E823" s="242" t="s">
        <v>1621</v>
      </c>
      <c r="F823" s="232">
        <v>45581</v>
      </c>
      <c r="G823" s="242" t="s">
        <v>325</v>
      </c>
      <c r="H823" s="242"/>
      <c r="I823" s="252">
        <v>3891.13</v>
      </c>
      <c r="J823" s="252">
        <v>333.95</v>
      </c>
      <c r="K823" s="252">
        <v>3520.67</v>
      </c>
      <c r="L823" s="252">
        <v>1007.39</v>
      </c>
      <c r="M823" s="19"/>
      <c r="N823" s="252">
        <v>135.82</v>
      </c>
      <c r="O823" s="252"/>
      <c r="P823" s="252">
        <f t="shared" si="36"/>
        <v>8888.9599999999991</v>
      </c>
      <c r="Q823" s="252">
        <v>8933.41</v>
      </c>
      <c r="R823" s="183">
        <v>45603</v>
      </c>
      <c r="S823" s="255">
        <v>3890617</v>
      </c>
      <c r="T823" s="19"/>
      <c r="U823" s="19"/>
      <c r="V823" s="19"/>
      <c r="W823" s="19"/>
      <c r="X823" s="19"/>
    </row>
    <row r="824" spans="1:24" s="254" customFormat="1" x14ac:dyDescent="0.25">
      <c r="A824" s="592" t="s">
        <v>5903</v>
      </c>
      <c r="B824" s="594" t="s">
        <v>5904</v>
      </c>
      <c r="C824" s="596" t="s">
        <v>2021</v>
      </c>
      <c r="D824" s="594" t="s">
        <v>5907</v>
      </c>
      <c r="E824" s="594" t="s">
        <v>5811</v>
      </c>
      <c r="F824" s="598">
        <v>45665</v>
      </c>
      <c r="G824" s="594" t="s">
        <v>331</v>
      </c>
      <c r="H824" s="242">
        <v>1</v>
      </c>
      <c r="I824" s="252">
        <v>8272.7099999999991</v>
      </c>
      <c r="J824" s="252">
        <v>1282.28</v>
      </c>
      <c r="K824" s="252">
        <v>7907.85</v>
      </c>
      <c r="L824" s="252">
        <v>1471.61</v>
      </c>
      <c r="M824" s="19"/>
      <c r="N824" s="252">
        <v>327.81</v>
      </c>
      <c r="O824" s="252"/>
      <c r="P824" s="252">
        <f t="shared" si="36"/>
        <v>19262.260000000002</v>
      </c>
      <c r="Q824" s="252"/>
      <c r="R824" s="183"/>
      <c r="S824" s="255"/>
      <c r="T824" s="19"/>
      <c r="U824" s="19"/>
      <c r="V824" s="19"/>
      <c r="W824" s="19"/>
      <c r="X824" s="19"/>
    </row>
    <row r="825" spans="1:24" s="254" customFormat="1" x14ac:dyDescent="0.25">
      <c r="A825" s="683"/>
      <c r="B825" s="621"/>
      <c r="C825" s="632"/>
      <c r="D825" s="621"/>
      <c r="E825" s="621"/>
      <c r="F825" s="622"/>
      <c r="G825" s="621"/>
      <c r="H825" s="242">
        <v>2</v>
      </c>
      <c r="I825" s="252">
        <v>4136.3599999999997</v>
      </c>
      <c r="J825" s="252">
        <v>641.14</v>
      </c>
      <c r="K825" s="252">
        <v>3953.95</v>
      </c>
      <c r="L825" s="252">
        <v>735.81</v>
      </c>
      <c r="M825" s="19"/>
      <c r="N825" s="252">
        <v>163.91</v>
      </c>
      <c r="O825" s="252"/>
      <c r="P825" s="252">
        <f t="shared" si="36"/>
        <v>9631.17</v>
      </c>
      <c r="Q825" s="252"/>
      <c r="R825" s="183"/>
      <c r="S825" s="255"/>
      <c r="T825" s="19"/>
      <c r="U825" s="19"/>
      <c r="V825" s="19"/>
      <c r="W825" s="19"/>
      <c r="X825" s="19"/>
    </row>
    <row r="826" spans="1:24" s="254" customFormat="1" x14ac:dyDescent="0.25">
      <c r="A826" s="593"/>
      <c r="B826" s="595"/>
      <c r="C826" s="597"/>
      <c r="D826" s="595"/>
      <c r="E826" s="595"/>
      <c r="F826" s="599"/>
      <c r="G826" s="595"/>
      <c r="H826" s="242">
        <v>3</v>
      </c>
      <c r="I826" s="252">
        <v>4136.3599999999997</v>
      </c>
      <c r="J826" s="252">
        <v>641.14</v>
      </c>
      <c r="K826" s="252">
        <v>3953.95</v>
      </c>
      <c r="L826" s="252">
        <v>735.81</v>
      </c>
      <c r="M826" s="19"/>
      <c r="N826" s="252">
        <v>163.91</v>
      </c>
      <c r="O826" s="252"/>
      <c r="P826" s="252">
        <f t="shared" si="36"/>
        <v>9631.17</v>
      </c>
      <c r="Q826" s="252"/>
      <c r="R826" s="183"/>
      <c r="S826" s="255"/>
      <c r="T826" s="19"/>
      <c r="U826" s="19"/>
      <c r="V826" s="19"/>
      <c r="W826" s="19"/>
      <c r="X826" s="19"/>
    </row>
    <row r="827" spans="1:24" s="254" customFormat="1" x14ac:dyDescent="0.25">
      <c r="A827" s="309" t="s">
        <v>5766</v>
      </c>
      <c r="B827" s="311" t="s">
        <v>5905</v>
      </c>
      <c r="C827" s="273" t="s">
        <v>2021</v>
      </c>
      <c r="D827" s="308" t="s">
        <v>5804</v>
      </c>
      <c r="E827" s="313" t="s">
        <v>4837</v>
      </c>
      <c r="F827" s="310">
        <v>45600</v>
      </c>
      <c r="G827" s="313" t="s">
        <v>328</v>
      </c>
      <c r="H827" s="313"/>
      <c r="I827" s="252">
        <v>2259.4699999999998</v>
      </c>
      <c r="J827" s="252">
        <v>937</v>
      </c>
      <c r="K827" s="252">
        <v>3812.66</v>
      </c>
      <c r="L827" s="252">
        <v>733.49</v>
      </c>
      <c r="M827" s="19"/>
      <c r="N827" s="252">
        <v>119.96</v>
      </c>
      <c r="O827" s="252"/>
      <c r="P827" s="252">
        <f t="shared" si="36"/>
        <v>7862.579999999999</v>
      </c>
      <c r="Q827" s="252">
        <v>7924.44</v>
      </c>
      <c r="R827" s="183">
        <v>45796</v>
      </c>
      <c r="S827" s="255">
        <v>4026154</v>
      </c>
      <c r="T827" s="19"/>
      <c r="U827" s="19"/>
      <c r="V827" s="19"/>
      <c r="W827" s="19"/>
      <c r="X827" s="19"/>
    </row>
    <row r="828" spans="1:24" s="254" customFormat="1" ht="30.6" customHeight="1" x14ac:dyDescent="0.25">
      <c r="A828" s="592" t="s">
        <v>6200</v>
      </c>
      <c r="B828" s="619" t="s">
        <v>6198</v>
      </c>
      <c r="C828" s="596" t="s">
        <v>2021</v>
      </c>
      <c r="D828" s="594" t="s">
        <v>6199</v>
      </c>
      <c r="E828" s="594" t="s">
        <v>5114</v>
      </c>
      <c r="F828" s="598">
        <v>45792</v>
      </c>
      <c r="G828" s="594" t="s">
        <v>330</v>
      </c>
      <c r="H828" s="313">
        <v>1</v>
      </c>
      <c r="I828" s="252">
        <v>7322.31</v>
      </c>
      <c r="J828" s="252">
        <v>676.54</v>
      </c>
      <c r="K828" s="252">
        <v>7132.45</v>
      </c>
      <c r="L828" s="252">
        <v>1478.52</v>
      </c>
      <c r="M828" s="19"/>
      <c r="N828" s="252">
        <v>259.49</v>
      </c>
      <c r="O828" s="252"/>
      <c r="P828" s="252">
        <f t="shared" si="36"/>
        <v>16869.310000000001</v>
      </c>
      <c r="Q828" s="252"/>
      <c r="R828" s="183"/>
      <c r="S828" s="255"/>
      <c r="T828" s="19"/>
      <c r="U828" s="19"/>
      <c r="V828" s="19"/>
      <c r="W828" s="19"/>
      <c r="X828" s="19"/>
    </row>
    <row r="829" spans="1:24" s="254" customFormat="1" x14ac:dyDescent="0.25">
      <c r="A829" s="593"/>
      <c r="B829" s="620"/>
      <c r="C829" s="597"/>
      <c r="D829" s="595"/>
      <c r="E829" s="595"/>
      <c r="F829" s="599"/>
      <c r="G829" s="595"/>
      <c r="H829" s="313">
        <v>2</v>
      </c>
      <c r="I829" s="252">
        <v>14644.61</v>
      </c>
      <c r="J829" s="252">
        <v>1353.09</v>
      </c>
      <c r="K829" s="252">
        <v>14264.91</v>
      </c>
      <c r="L829" s="252">
        <v>2957.04</v>
      </c>
      <c r="M829" s="19"/>
      <c r="N829" s="252">
        <v>519.99</v>
      </c>
      <c r="O829" s="252"/>
      <c r="P829" s="252">
        <f t="shared" si="36"/>
        <v>33739.64</v>
      </c>
      <c r="Q829" s="252"/>
      <c r="R829" s="183"/>
      <c r="S829" s="255"/>
      <c r="T829" s="19"/>
      <c r="U829" s="19"/>
      <c r="V829" s="19"/>
      <c r="W829" s="19"/>
      <c r="X829" s="19"/>
    </row>
    <row r="830" spans="1:24" s="254" customFormat="1" x14ac:dyDescent="0.25">
      <c r="A830" s="289" t="s">
        <v>6143</v>
      </c>
      <c r="B830" s="237" t="s">
        <v>5991</v>
      </c>
      <c r="C830" s="273" t="s">
        <v>2021</v>
      </c>
      <c r="D830" s="235" t="s">
        <v>6144</v>
      </c>
      <c r="E830" s="242" t="s">
        <v>6145</v>
      </c>
      <c r="F830" s="232">
        <v>45762</v>
      </c>
      <c r="G830" s="242" t="s">
        <v>331</v>
      </c>
      <c r="H830" s="242"/>
      <c r="I830" s="252">
        <v>8272.7099999999991</v>
      </c>
      <c r="J830" s="252">
        <v>1282.28</v>
      </c>
      <c r="K830" s="252">
        <v>7907.85</v>
      </c>
      <c r="L830" s="252">
        <v>1471.61</v>
      </c>
      <c r="M830" s="19"/>
      <c r="N830" s="252">
        <v>327.61</v>
      </c>
      <c r="O830" s="252"/>
      <c r="P830" s="252">
        <f t="shared" si="36"/>
        <v>19262.060000000001</v>
      </c>
      <c r="Q830" s="252"/>
      <c r="R830" s="183"/>
      <c r="S830" s="255"/>
      <c r="T830" s="19"/>
      <c r="U830" s="19"/>
      <c r="V830" s="19"/>
      <c r="W830" s="19"/>
      <c r="X830" s="19"/>
    </row>
    <row r="831" spans="1:24" s="254" customFormat="1" x14ac:dyDescent="0.25">
      <c r="A831" s="289" t="s">
        <v>5843</v>
      </c>
      <c r="B831" s="237" t="s">
        <v>5906</v>
      </c>
      <c r="C831" s="273" t="s">
        <v>2021</v>
      </c>
      <c r="D831" s="235" t="s">
        <v>5844</v>
      </c>
      <c r="E831" s="242" t="s">
        <v>4837</v>
      </c>
      <c r="F831" s="232">
        <v>45610</v>
      </c>
      <c r="G831" s="242" t="s">
        <v>328</v>
      </c>
      <c r="H831" s="242"/>
      <c r="I831" s="252">
        <v>2259.4699999999998</v>
      </c>
      <c r="J831" s="252">
        <v>937</v>
      </c>
      <c r="K831" s="252">
        <v>3812.66</v>
      </c>
      <c r="L831" s="252">
        <v>733.49</v>
      </c>
      <c r="M831" s="19"/>
      <c r="N831" s="252">
        <v>119.96</v>
      </c>
      <c r="O831" s="252"/>
      <c r="P831" s="252">
        <f t="shared" si="36"/>
        <v>7862.579999999999</v>
      </c>
      <c r="Q831" s="252">
        <v>7862.58</v>
      </c>
      <c r="R831" s="183">
        <v>45632</v>
      </c>
      <c r="S831" s="255">
        <v>3918929</v>
      </c>
      <c r="T831" s="19"/>
      <c r="U831" s="19"/>
      <c r="V831" s="19"/>
      <c r="W831" s="19"/>
      <c r="X831" s="19"/>
    </row>
    <row r="832" spans="1:24" s="254" customFormat="1" x14ac:dyDescent="0.25">
      <c r="A832" s="289" t="s">
        <v>5938</v>
      </c>
      <c r="B832" s="237" t="s">
        <v>5939</v>
      </c>
      <c r="C832" s="273" t="s">
        <v>2021</v>
      </c>
      <c r="D832" s="235" t="s">
        <v>5940</v>
      </c>
      <c r="E832" s="242" t="s">
        <v>4732</v>
      </c>
      <c r="F832" s="232">
        <v>45680</v>
      </c>
      <c r="G832" s="242" t="s">
        <v>331</v>
      </c>
      <c r="H832" s="242"/>
      <c r="I832" s="252">
        <v>8272.7099999999991</v>
      </c>
      <c r="J832" s="252">
        <v>128.28</v>
      </c>
      <c r="K832" s="252">
        <v>7907.85</v>
      </c>
      <c r="L832" s="252">
        <v>1471.61</v>
      </c>
      <c r="M832" s="19"/>
      <c r="N832" s="252">
        <v>327.81</v>
      </c>
      <c r="O832" s="252"/>
      <c r="P832" s="252">
        <f t="shared" si="36"/>
        <v>18108.260000000002</v>
      </c>
      <c r="Q832" s="252">
        <v>19281.52</v>
      </c>
      <c r="R832" s="183">
        <v>45736</v>
      </c>
      <c r="S832" s="255">
        <v>3989641</v>
      </c>
      <c r="T832" s="19"/>
      <c r="U832" s="19"/>
      <c r="V832" s="19"/>
      <c r="W832" s="19"/>
      <c r="X832" s="19"/>
    </row>
    <row r="833" spans="1:24" s="254" customFormat="1" x14ac:dyDescent="0.25">
      <c r="A833" s="289" t="s">
        <v>5941</v>
      </c>
      <c r="B833" s="237" t="s">
        <v>1714</v>
      </c>
      <c r="C833" s="273" t="s">
        <v>2021</v>
      </c>
      <c r="D833" s="235" t="s">
        <v>5942</v>
      </c>
      <c r="E833" s="242" t="s">
        <v>5943</v>
      </c>
      <c r="F833" s="232">
        <v>45674</v>
      </c>
      <c r="G833" s="242" t="s">
        <v>329</v>
      </c>
      <c r="H833" s="242"/>
      <c r="I833" s="252">
        <v>1666.48</v>
      </c>
      <c r="J833" s="252">
        <v>1783.15</v>
      </c>
      <c r="K833" s="252">
        <v>1510.13</v>
      </c>
      <c r="L833" s="252">
        <v>733.49</v>
      </c>
      <c r="M833" s="19"/>
      <c r="N833" s="252">
        <v>115.82</v>
      </c>
      <c r="O833" s="252"/>
      <c r="P833" s="252">
        <f t="shared" si="36"/>
        <v>5809.07</v>
      </c>
      <c r="Q833" s="252">
        <v>5809.07</v>
      </c>
      <c r="R833" s="183">
        <v>45681</v>
      </c>
      <c r="S833" s="255">
        <v>3943762</v>
      </c>
      <c r="T833" s="19"/>
      <c r="U833" s="19"/>
      <c r="V833" s="19"/>
      <c r="W833" s="19"/>
      <c r="X833" s="19"/>
    </row>
    <row r="834" spans="1:24" s="320" customFormat="1" x14ac:dyDescent="0.25">
      <c r="A834" s="499" t="s">
        <v>6019</v>
      </c>
      <c r="B834" s="492" t="s">
        <v>6020</v>
      </c>
      <c r="C834" s="370" t="s">
        <v>2021</v>
      </c>
      <c r="D834" s="495" t="s">
        <v>6021</v>
      </c>
      <c r="E834" s="317" t="s">
        <v>5329</v>
      </c>
      <c r="F834" s="502">
        <v>45687</v>
      </c>
      <c r="G834" s="317" t="s">
        <v>328</v>
      </c>
      <c r="H834" s="317"/>
      <c r="I834" s="318">
        <v>2259.4699999999998</v>
      </c>
      <c r="J834" s="318">
        <v>937</v>
      </c>
      <c r="K834" s="318">
        <v>3812.66</v>
      </c>
      <c r="L834" s="318">
        <v>733.49</v>
      </c>
      <c r="M834" s="319"/>
      <c r="N834" s="318">
        <v>119.96</v>
      </c>
      <c r="O834" s="318"/>
      <c r="P834" s="318">
        <f t="shared" si="36"/>
        <v>7862.579999999999</v>
      </c>
      <c r="Q834" s="318">
        <v>7975.05</v>
      </c>
      <c r="R834" s="373">
        <v>45924</v>
      </c>
      <c r="S834" s="374">
        <v>4126583</v>
      </c>
      <c r="T834" s="319"/>
      <c r="U834" s="319"/>
      <c r="V834" s="319"/>
      <c r="W834" s="319"/>
      <c r="X834" s="319"/>
    </row>
    <row r="835" spans="1:24" s="254" customFormat="1" x14ac:dyDescent="0.25">
      <c r="A835" s="289" t="s">
        <v>5908</v>
      </c>
      <c r="B835" s="237" t="s">
        <v>4779</v>
      </c>
      <c r="C835" s="273" t="s">
        <v>2021</v>
      </c>
      <c r="D835" s="235" t="s">
        <v>5909</v>
      </c>
      <c r="E835" s="242" t="s">
        <v>1600</v>
      </c>
      <c r="F835" s="232">
        <v>45643</v>
      </c>
      <c r="G835" s="242" t="s">
        <v>331</v>
      </c>
      <c r="H835" s="242"/>
      <c r="I835" s="252">
        <v>4136.3599999999997</v>
      </c>
      <c r="J835" s="252">
        <v>641.14</v>
      </c>
      <c r="K835" s="252">
        <v>3953.93</v>
      </c>
      <c r="L835" s="252">
        <v>735.81</v>
      </c>
      <c r="M835" s="19"/>
      <c r="N835" s="252">
        <v>163.91</v>
      </c>
      <c r="O835" s="252"/>
      <c r="P835" s="252">
        <f t="shared" si="36"/>
        <v>9631.15</v>
      </c>
      <c r="Q835" s="252">
        <v>9631.15</v>
      </c>
      <c r="R835" s="183">
        <v>45645</v>
      </c>
      <c r="S835" s="255">
        <v>3925932</v>
      </c>
      <c r="T835" s="19"/>
      <c r="U835" s="19"/>
      <c r="V835" s="19"/>
      <c r="W835" s="19"/>
      <c r="X835" s="19"/>
    </row>
    <row r="836" spans="1:24" s="254" customFormat="1" x14ac:dyDescent="0.25">
      <c r="A836" s="289" t="s">
        <v>5852</v>
      </c>
      <c r="B836" s="237" t="s">
        <v>5761</v>
      </c>
      <c r="C836" s="273" t="s">
        <v>2021</v>
      </c>
      <c r="D836" s="235" t="s">
        <v>5853</v>
      </c>
      <c r="E836" s="242" t="s">
        <v>5834</v>
      </c>
      <c r="F836" s="232">
        <v>45616</v>
      </c>
      <c r="G836" s="242" t="s">
        <v>328</v>
      </c>
      <c r="H836" s="242"/>
      <c r="I836" s="252">
        <v>2259.4699999999998</v>
      </c>
      <c r="J836" s="252">
        <v>937</v>
      </c>
      <c r="K836" s="252">
        <v>3812.66</v>
      </c>
      <c r="L836" s="252">
        <v>733.49</v>
      </c>
      <c r="M836" s="19"/>
      <c r="N836" s="252">
        <v>119.96</v>
      </c>
      <c r="O836" s="252"/>
      <c r="P836" s="252">
        <f t="shared" si="36"/>
        <v>7862.579999999999</v>
      </c>
      <c r="Q836" s="252">
        <v>7870.44</v>
      </c>
      <c r="R836" s="183">
        <v>45716</v>
      </c>
      <c r="S836" s="255">
        <v>3973849</v>
      </c>
      <c r="T836" s="19"/>
      <c r="U836" s="19"/>
      <c r="V836" s="19"/>
      <c r="W836" s="19"/>
      <c r="X836" s="19"/>
    </row>
    <row r="837" spans="1:24" s="254" customFormat="1" x14ac:dyDescent="0.25">
      <c r="A837" s="289" t="s">
        <v>6022</v>
      </c>
      <c r="B837" s="237" t="s">
        <v>6023</v>
      </c>
      <c r="C837" s="273" t="s">
        <v>2021</v>
      </c>
      <c r="D837" s="235" t="s">
        <v>6024</v>
      </c>
      <c r="E837" s="242" t="s">
        <v>1600</v>
      </c>
      <c r="F837" s="232">
        <v>45700</v>
      </c>
      <c r="G837" s="242" t="s">
        <v>331</v>
      </c>
      <c r="H837" s="242"/>
      <c r="I837" s="252">
        <v>8272.7099999999991</v>
      </c>
      <c r="J837" s="252">
        <v>1282.28</v>
      </c>
      <c r="K837" s="252">
        <v>7907.85</v>
      </c>
      <c r="L837" s="252">
        <v>1471.61</v>
      </c>
      <c r="M837" s="19"/>
      <c r="N837" s="252">
        <v>327.81</v>
      </c>
      <c r="O837" s="252"/>
      <c r="P837" s="252">
        <f t="shared" si="36"/>
        <v>19262.260000000002</v>
      </c>
      <c r="Q837" s="252">
        <v>19262.259999999998</v>
      </c>
      <c r="R837" s="183">
        <v>45712</v>
      </c>
      <c r="S837" s="255">
        <v>3965272</v>
      </c>
      <c r="T837" s="19"/>
      <c r="U837" s="19"/>
      <c r="V837" s="19"/>
      <c r="W837" s="19"/>
      <c r="X837" s="19"/>
    </row>
    <row r="838" spans="1:24" s="254" customFormat="1" x14ac:dyDescent="0.25">
      <c r="A838" s="289" t="s">
        <v>6146</v>
      </c>
      <c r="B838" s="237" t="s">
        <v>6147</v>
      </c>
      <c r="C838" s="273" t="s">
        <v>2021</v>
      </c>
      <c r="D838" s="235" t="s">
        <v>3386</v>
      </c>
      <c r="E838" s="242" t="s">
        <v>6148</v>
      </c>
      <c r="F838" s="232">
        <v>45762</v>
      </c>
      <c r="G838" s="242" t="s">
        <v>331</v>
      </c>
      <c r="H838" s="242"/>
      <c r="I838" s="252">
        <v>8272.7099999999991</v>
      </c>
      <c r="J838" s="252">
        <v>1282.28</v>
      </c>
      <c r="K838" s="252">
        <v>7907.85</v>
      </c>
      <c r="L838" s="252">
        <v>1471.61</v>
      </c>
      <c r="M838" s="19"/>
      <c r="N838" s="252">
        <v>327.81</v>
      </c>
      <c r="O838" s="252"/>
      <c r="P838" s="252">
        <f t="shared" ref="P838" si="37">SUM(I838:N838)</f>
        <v>19262.260000000002</v>
      </c>
      <c r="Q838" s="252"/>
      <c r="R838" s="183"/>
      <c r="S838" s="255"/>
      <c r="T838" s="19"/>
      <c r="U838" s="19"/>
      <c r="V838" s="19"/>
      <c r="W838" s="19"/>
      <c r="X838" s="19"/>
    </row>
    <row r="839" spans="1:24" s="254" customFormat="1" x14ac:dyDescent="0.25">
      <c r="A839" s="289" t="s">
        <v>5944</v>
      </c>
      <c r="B839" s="237" t="s">
        <v>2030</v>
      </c>
      <c r="C839" s="273" t="s">
        <v>2021</v>
      </c>
      <c r="D839" s="235" t="s">
        <v>5945</v>
      </c>
      <c r="E839" s="242" t="s">
        <v>5946</v>
      </c>
      <c r="F839" s="232">
        <v>45671</v>
      </c>
      <c r="G839" s="242" t="s">
        <v>330</v>
      </c>
      <c r="H839" s="242"/>
      <c r="I839" s="252">
        <v>3632.57</v>
      </c>
      <c r="J839" s="252">
        <v>335.63</v>
      </c>
      <c r="K839" s="252">
        <v>3538.39</v>
      </c>
      <c r="L839" s="252">
        <v>733.49</v>
      </c>
      <c r="M839" s="19"/>
      <c r="N839" s="252">
        <v>128.72999999999999</v>
      </c>
      <c r="O839" s="252"/>
      <c r="P839" s="252">
        <f t="shared" si="36"/>
        <v>8368.81</v>
      </c>
      <c r="Q839" s="252">
        <v>8377.18</v>
      </c>
      <c r="R839" s="183">
        <v>45762</v>
      </c>
      <c r="S839" s="255">
        <v>4003981</v>
      </c>
      <c r="T839" s="19"/>
      <c r="U839" s="19"/>
      <c r="V839" s="19"/>
      <c r="W839" s="19"/>
      <c r="X839" s="19"/>
    </row>
    <row r="840" spans="1:24" s="254" customFormat="1" x14ac:dyDescent="0.25">
      <c r="A840" s="289" t="s">
        <v>5881</v>
      </c>
      <c r="B840" s="237" t="s">
        <v>5882</v>
      </c>
      <c r="C840" s="273" t="s">
        <v>2021</v>
      </c>
      <c r="D840" s="235" t="s">
        <v>5883</v>
      </c>
      <c r="E840" s="242" t="s">
        <v>4881</v>
      </c>
      <c r="F840" s="232">
        <v>45638</v>
      </c>
      <c r="G840" s="242" t="s">
        <v>331</v>
      </c>
      <c r="H840" s="242"/>
      <c r="I840" s="252">
        <v>4136.3599999999997</v>
      </c>
      <c r="J840" s="252">
        <v>641.14</v>
      </c>
      <c r="K840" s="252">
        <v>3953.93</v>
      </c>
      <c r="L840" s="252">
        <v>735.81</v>
      </c>
      <c r="M840" s="19"/>
      <c r="N840" s="252">
        <v>163.91</v>
      </c>
      <c r="O840" s="252"/>
      <c r="P840" s="252">
        <f t="shared" si="36"/>
        <v>9631.15</v>
      </c>
      <c r="Q840" s="252">
        <v>9640.7800000000007</v>
      </c>
      <c r="R840" s="183">
        <v>45761</v>
      </c>
      <c r="S840" s="255">
        <v>4003212</v>
      </c>
      <c r="T840" s="19"/>
      <c r="U840" s="19"/>
      <c r="V840" s="19"/>
      <c r="W840" s="19"/>
      <c r="X840" s="19"/>
    </row>
    <row r="841" spans="1:24" s="254" customFormat="1" x14ac:dyDescent="0.25">
      <c r="A841" s="289" t="s">
        <v>5884</v>
      </c>
      <c r="B841" s="237" t="s">
        <v>5885</v>
      </c>
      <c r="C841" s="273" t="s">
        <v>2021</v>
      </c>
      <c r="D841" s="235" t="s">
        <v>5886</v>
      </c>
      <c r="E841" s="242" t="s">
        <v>5329</v>
      </c>
      <c r="F841" s="232">
        <v>45631</v>
      </c>
      <c r="G841" s="242" t="s">
        <v>328</v>
      </c>
      <c r="H841" s="242"/>
      <c r="I841" s="252">
        <v>2259.4699999999998</v>
      </c>
      <c r="J841" s="252">
        <v>937</v>
      </c>
      <c r="K841" s="252">
        <v>3812.66</v>
      </c>
      <c r="L841" s="252">
        <v>733.49</v>
      </c>
      <c r="M841" s="19"/>
      <c r="N841" s="252">
        <v>119.96</v>
      </c>
      <c r="O841" s="252"/>
      <c r="P841" s="252">
        <f t="shared" si="36"/>
        <v>7862.579999999999</v>
      </c>
      <c r="Q841" s="252">
        <v>7870.44</v>
      </c>
      <c r="R841" s="183">
        <v>45714</v>
      </c>
      <c r="S841" s="255">
        <v>3967680</v>
      </c>
      <c r="T841" s="19"/>
      <c r="U841" s="19"/>
      <c r="V841" s="19"/>
      <c r="W841" s="19"/>
      <c r="X841" s="19"/>
    </row>
    <row r="842" spans="1:24" s="254" customFormat="1" x14ac:dyDescent="0.25">
      <c r="A842" s="289" t="s">
        <v>5887</v>
      </c>
      <c r="B842" s="237" t="s">
        <v>5888</v>
      </c>
      <c r="C842" s="273" t="s">
        <v>2021</v>
      </c>
      <c r="D842" s="235" t="s">
        <v>5889</v>
      </c>
      <c r="E842" s="242" t="s">
        <v>1616</v>
      </c>
      <c r="F842" s="232">
        <v>45637</v>
      </c>
      <c r="G842" s="242" t="s">
        <v>328</v>
      </c>
      <c r="H842" s="242"/>
      <c r="I842" s="252">
        <v>2259.4699999999998</v>
      </c>
      <c r="J842" s="252">
        <v>937</v>
      </c>
      <c r="K842" s="252">
        <v>3812.66</v>
      </c>
      <c r="L842" s="252">
        <v>733.49</v>
      </c>
      <c r="M842" s="19"/>
      <c r="N842" s="252">
        <v>119.96</v>
      </c>
      <c r="O842" s="252"/>
      <c r="P842" s="252">
        <f t="shared" si="36"/>
        <v>7862.579999999999</v>
      </c>
      <c r="Q842" s="252">
        <v>7870.44</v>
      </c>
      <c r="R842" s="183">
        <v>45716</v>
      </c>
      <c r="S842" s="255">
        <v>3973854</v>
      </c>
      <c r="T842" s="19"/>
      <c r="U842" s="19"/>
      <c r="V842" s="19"/>
      <c r="W842" s="19"/>
      <c r="X842" s="19"/>
    </row>
    <row r="843" spans="1:24" s="254" customFormat="1" x14ac:dyDescent="0.25">
      <c r="A843" s="289" t="s">
        <v>5910</v>
      </c>
      <c r="B843" s="237" t="s">
        <v>5911</v>
      </c>
      <c r="C843" s="273" t="s">
        <v>2021</v>
      </c>
      <c r="D843" s="235" t="s">
        <v>5912</v>
      </c>
      <c r="E843" s="242" t="s">
        <v>4837</v>
      </c>
      <c r="F843" s="232">
        <v>45299</v>
      </c>
      <c r="G843" s="242" t="s">
        <v>328</v>
      </c>
      <c r="H843" s="242"/>
      <c r="I843" s="252">
        <v>2259.4699999999998</v>
      </c>
      <c r="J843" s="252">
        <v>937</v>
      </c>
      <c r="K843" s="252">
        <v>3812.66</v>
      </c>
      <c r="L843" s="252">
        <v>733.49</v>
      </c>
      <c r="M843" s="19"/>
      <c r="N843" s="252">
        <v>119.96</v>
      </c>
      <c r="O843" s="252"/>
      <c r="P843" s="252">
        <f t="shared" si="36"/>
        <v>7862.579999999999</v>
      </c>
      <c r="Q843" s="252">
        <v>7870.44</v>
      </c>
      <c r="R843" s="183">
        <v>45716</v>
      </c>
      <c r="S843" s="255">
        <v>3973853</v>
      </c>
      <c r="T843" s="19"/>
      <c r="U843" s="19"/>
      <c r="V843" s="19"/>
      <c r="W843" s="19"/>
      <c r="X843" s="19"/>
    </row>
    <row r="844" spans="1:24" s="254" customFormat="1" x14ac:dyDescent="0.25">
      <c r="A844" s="289" t="s">
        <v>5987</v>
      </c>
      <c r="B844" s="237" t="s">
        <v>1916</v>
      </c>
      <c r="C844" s="273" t="s">
        <v>2021</v>
      </c>
      <c r="D844" s="235" t="s">
        <v>5988</v>
      </c>
      <c r="E844" s="242" t="s">
        <v>5989</v>
      </c>
      <c r="F844" s="232">
        <v>45698</v>
      </c>
      <c r="G844" s="242" t="s">
        <v>330</v>
      </c>
      <c r="H844" s="242"/>
      <c r="I844" s="252">
        <v>7265.14</v>
      </c>
      <c r="J844" s="252">
        <v>671.26</v>
      </c>
      <c r="K844" s="252">
        <v>7076.77</v>
      </c>
      <c r="L844" s="252">
        <v>1466.98</v>
      </c>
      <c r="M844" s="19"/>
      <c r="N844" s="252">
        <v>257.47000000000003</v>
      </c>
      <c r="O844" s="252"/>
      <c r="P844" s="252">
        <f t="shared" si="36"/>
        <v>16737.620000000003</v>
      </c>
      <c r="Q844" s="252">
        <v>16737.62</v>
      </c>
      <c r="R844" s="183">
        <v>45740</v>
      </c>
      <c r="S844" s="255">
        <v>3992215</v>
      </c>
      <c r="T844" s="19"/>
      <c r="U844" s="19"/>
      <c r="V844" s="19"/>
      <c r="W844" s="19"/>
      <c r="X844" s="19"/>
    </row>
    <row r="845" spans="1:24" s="320" customFormat="1" x14ac:dyDescent="0.25">
      <c r="A845" s="571" t="s">
        <v>6464</v>
      </c>
      <c r="B845" s="572" t="s">
        <v>6465</v>
      </c>
      <c r="C845" s="370" t="s">
        <v>2021</v>
      </c>
      <c r="D845" s="573" t="s">
        <v>6466</v>
      </c>
      <c r="E845" s="562" t="s">
        <v>6467</v>
      </c>
      <c r="F845" s="574">
        <v>45848</v>
      </c>
      <c r="G845" s="317" t="s">
        <v>331</v>
      </c>
      <c r="H845" s="317"/>
      <c r="I845" s="318">
        <v>8515.33</v>
      </c>
      <c r="J845" s="318">
        <v>1319.88</v>
      </c>
      <c r="K845" s="318">
        <v>8139.77</v>
      </c>
      <c r="L845" s="318">
        <v>1514.77</v>
      </c>
      <c r="M845" s="319"/>
      <c r="N845" s="318">
        <v>337.43</v>
      </c>
      <c r="O845" s="318"/>
      <c r="P845" s="318">
        <f t="shared" si="36"/>
        <v>19827.18</v>
      </c>
      <c r="Q845" s="318">
        <v>19827.18</v>
      </c>
      <c r="R845" s="373">
        <v>45980</v>
      </c>
      <c r="S845" s="374">
        <v>4163584</v>
      </c>
      <c r="T845" s="319"/>
      <c r="U845" s="319"/>
      <c r="V845" s="319"/>
      <c r="W845" s="319"/>
      <c r="X845" s="319"/>
    </row>
    <row r="846" spans="1:24" s="254" customFormat="1" x14ac:dyDescent="0.25">
      <c r="A846" s="592" t="s">
        <v>6031</v>
      </c>
      <c r="B846" s="594" t="s">
        <v>6032</v>
      </c>
      <c r="C846" s="596" t="s">
        <v>2021</v>
      </c>
      <c r="D846" s="594" t="s">
        <v>6033</v>
      </c>
      <c r="E846" s="594" t="s">
        <v>4881</v>
      </c>
      <c r="F846" s="598">
        <v>45712</v>
      </c>
      <c r="G846" s="594" t="s">
        <v>331</v>
      </c>
      <c r="H846" s="242">
        <v>1</v>
      </c>
      <c r="I846" s="252">
        <v>8272.7099999999991</v>
      </c>
      <c r="J846" s="252">
        <v>1282.28</v>
      </c>
      <c r="K846" s="252">
        <v>7907.85</v>
      </c>
      <c r="L846" s="252">
        <v>1471.61</v>
      </c>
      <c r="M846" s="19"/>
      <c r="N846" s="252">
        <v>327.81</v>
      </c>
      <c r="O846" s="252"/>
      <c r="P846" s="252">
        <f t="shared" si="36"/>
        <v>19262.260000000002</v>
      </c>
      <c r="Q846" s="252"/>
      <c r="R846" s="183"/>
      <c r="S846" s="255"/>
      <c r="T846" s="19"/>
      <c r="U846" s="19"/>
      <c r="V846" s="19"/>
      <c r="W846" s="19"/>
      <c r="X846" s="19"/>
    </row>
    <row r="847" spans="1:24" s="254" customFormat="1" x14ac:dyDescent="0.25">
      <c r="A847" s="593"/>
      <c r="B847" s="595"/>
      <c r="C847" s="597"/>
      <c r="D847" s="595"/>
      <c r="E847" s="595"/>
      <c r="F847" s="599"/>
      <c r="G847" s="595"/>
      <c r="H847" s="242">
        <v>2</v>
      </c>
      <c r="I847" s="252">
        <v>8272.7099999999991</v>
      </c>
      <c r="J847" s="252">
        <v>1282.28</v>
      </c>
      <c r="K847" s="252">
        <v>7907.85</v>
      </c>
      <c r="L847" s="252">
        <v>1471.61</v>
      </c>
      <c r="M847" s="19"/>
      <c r="N847" s="252">
        <v>327.81</v>
      </c>
      <c r="O847" s="252"/>
      <c r="P847" s="252">
        <f t="shared" si="36"/>
        <v>19262.260000000002</v>
      </c>
      <c r="Q847" s="252"/>
      <c r="R847" s="183"/>
      <c r="S847" s="255"/>
      <c r="T847" s="19"/>
      <c r="U847" s="19"/>
      <c r="V847" s="19"/>
      <c r="W847" s="19"/>
      <c r="X847" s="19"/>
    </row>
    <row r="848" spans="1:24" s="254" customFormat="1" x14ac:dyDescent="0.25">
      <c r="A848" s="289" t="s">
        <v>5947</v>
      </c>
      <c r="B848" s="237" t="s">
        <v>5948</v>
      </c>
      <c r="C848" s="273" t="s">
        <v>2021</v>
      </c>
      <c r="D848" s="235" t="s">
        <v>5949</v>
      </c>
      <c r="E848" s="242" t="s">
        <v>3227</v>
      </c>
      <c r="F848" s="232">
        <v>45685</v>
      </c>
      <c r="G848" s="242" t="s">
        <v>326</v>
      </c>
      <c r="H848" s="242"/>
      <c r="I848" s="252">
        <v>6361.4</v>
      </c>
      <c r="J848" s="252">
        <v>920.89</v>
      </c>
      <c r="K848" s="252">
        <v>730.31</v>
      </c>
      <c r="L848" s="252">
        <v>6857.28</v>
      </c>
      <c r="M848" s="19"/>
      <c r="N848" s="252">
        <v>130.13</v>
      </c>
      <c r="O848" s="252"/>
      <c r="P848" s="252">
        <f t="shared" si="36"/>
        <v>15000.01</v>
      </c>
      <c r="Q848" s="252">
        <v>15015.01</v>
      </c>
      <c r="R848" s="183">
        <v>45728</v>
      </c>
      <c r="S848" s="255">
        <v>3983862</v>
      </c>
      <c r="T848" s="19"/>
      <c r="U848" s="19"/>
      <c r="V848" s="19"/>
      <c r="W848" s="19"/>
      <c r="X848" s="19"/>
    </row>
    <row r="849" spans="1:24" s="254" customFormat="1" x14ac:dyDescent="0.25">
      <c r="A849" s="289" t="s">
        <v>5950</v>
      </c>
      <c r="B849" s="237" t="s">
        <v>1693</v>
      </c>
      <c r="C849" s="273" t="s">
        <v>2021</v>
      </c>
      <c r="D849" s="235" t="s">
        <v>5951</v>
      </c>
      <c r="E849" s="242" t="s">
        <v>5138</v>
      </c>
      <c r="F849" s="232">
        <v>45678</v>
      </c>
      <c r="G849" s="242" t="s">
        <v>329</v>
      </c>
      <c r="H849" s="242"/>
      <c r="I849" s="252">
        <v>1666.48</v>
      </c>
      <c r="J849" s="252">
        <v>1783.15</v>
      </c>
      <c r="K849" s="252">
        <v>1510.13</v>
      </c>
      <c r="L849" s="252">
        <v>733.49</v>
      </c>
      <c r="M849" s="19"/>
      <c r="N849" s="252">
        <v>115.82</v>
      </c>
      <c r="O849" s="252"/>
      <c r="P849" s="252">
        <f t="shared" si="36"/>
        <v>5809.07</v>
      </c>
      <c r="Q849" s="252">
        <v>5809.07</v>
      </c>
      <c r="R849" s="183">
        <v>45686</v>
      </c>
      <c r="S849" s="255">
        <v>3945106</v>
      </c>
      <c r="T849" s="19"/>
      <c r="U849" s="19"/>
      <c r="V849" s="19"/>
      <c r="W849" s="19"/>
      <c r="X849" s="19"/>
    </row>
    <row r="850" spans="1:24" s="254" customFormat="1" x14ac:dyDescent="0.25">
      <c r="A850" s="289" t="s">
        <v>5913</v>
      </c>
      <c r="B850" s="237" t="s">
        <v>5733</v>
      </c>
      <c r="C850" s="273" t="s">
        <v>2021</v>
      </c>
      <c r="D850" s="235" t="s">
        <v>5914</v>
      </c>
      <c r="E850" s="242" t="s">
        <v>1616</v>
      </c>
      <c r="F850" s="232">
        <v>45663</v>
      </c>
      <c r="G850" s="242" t="s">
        <v>328</v>
      </c>
      <c r="H850" s="242"/>
      <c r="I850" s="252">
        <v>2259.4699999999998</v>
      </c>
      <c r="J850" s="252">
        <v>937</v>
      </c>
      <c r="K850" s="252">
        <v>3812.66</v>
      </c>
      <c r="L850" s="252">
        <v>733.49</v>
      </c>
      <c r="M850" s="19"/>
      <c r="N850" s="252">
        <v>119.96</v>
      </c>
      <c r="O850" s="252"/>
      <c r="P850" s="252">
        <f t="shared" ref="P850:P853" si="38">SUM(I850:N850)</f>
        <v>7862.579999999999</v>
      </c>
      <c r="Q850" s="252">
        <v>7862.58</v>
      </c>
      <c r="R850" s="183">
        <v>45692</v>
      </c>
      <c r="S850" s="255">
        <v>3949533</v>
      </c>
      <c r="T850" s="19"/>
      <c r="U850" s="19"/>
      <c r="V850" s="19"/>
      <c r="W850" s="19"/>
      <c r="X850" s="19"/>
    </row>
    <row r="851" spans="1:24" s="254" customFormat="1" x14ac:dyDescent="0.25">
      <c r="A851" s="289" t="s">
        <v>5952</v>
      </c>
      <c r="B851" s="237" t="s">
        <v>5953</v>
      </c>
      <c r="C851" s="273" t="s">
        <v>2021</v>
      </c>
      <c r="D851" s="235" t="s">
        <v>5954</v>
      </c>
      <c r="E851" s="242" t="s">
        <v>5114</v>
      </c>
      <c r="F851" s="232">
        <v>45680</v>
      </c>
      <c r="G851" s="242" t="s">
        <v>330</v>
      </c>
      <c r="H851" s="242"/>
      <c r="I851" s="252">
        <v>3632.57</v>
      </c>
      <c r="J851" s="252">
        <v>335.63</v>
      </c>
      <c r="K851" s="252">
        <v>3538.39</v>
      </c>
      <c r="L851" s="252">
        <v>733.49</v>
      </c>
      <c r="M851" s="19"/>
      <c r="N851" s="252">
        <v>128.72999999999999</v>
      </c>
      <c r="O851" s="252"/>
      <c r="P851" s="252">
        <f t="shared" si="38"/>
        <v>8368.81</v>
      </c>
      <c r="Q851" s="252">
        <v>8377.18</v>
      </c>
      <c r="R851" s="183">
        <v>45699</v>
      </c>
      <c r="S851" s="255">
        <v>3954284</v>
      </c>
      <c r="T851" s="19"/>
      <c r="U851" s="19"/>
      <c r="V851" s="19"/>
      <c r="W851" s="19"/>
      <c r="X851" s="19"/>
    </row>
    <row r="852" spans="1:24" s="254" customFormat="1" x14ac:dyDescent="0.25">
      <c r="A852" s="289" t="s">
        <v>5990</v>
      </c>
      <c r="B852" s="237" t="s">
        <v>5991</v>
      </c>
      <c r="C852" s="273" t="s">
        <v>2021</v>
      </c>
      <c r="D852" s="235" t="s">
        <v>4789</v>
      </c>
      <c r="E852" s="242" t="s">
        <v>1614</v>
      </c>
      <c r="F852" s="232">
        <v>45687</v>
      </c>
      <c r="G852" s="242" t="s">
        <v>330</v>
      </c>
      <c r="H852" s="242"/>
      <c r="I852" s="252">
        <v>7265.14</v>
      </c>
      <c r="J852" s="252">
        <v>671.26</v>
      </c>
      <c r="K852" s="252">
        <v>7076.77</v>
      </c>
      <c r="L852" s="252">
        <v>1466.98</v>
      </c>
      <c r="M852" s="19"/>
      <c r="N852" s="252">
        <v>257.47000000000003</v>
      </c>
      <c r="O852" s="252"/>
      <c r="P852" s="252">
        <f t="shared" si="38"/>
        <v>16737.620000000003</v>
      </c>
      <c r="Q852" s="252"/>
      <c r="R852" s="183"/>
      <c r="S852" s="255"/>
      <c r="T852" s="19"/>
      <c r="U852" s="19"/>
      <c r="V852" s="19"/>
      <c r="W852" s="19"/>
      <c r="X852" s="19"/>
    </row>
    <row r="853" spans="1:24" s="254" customFormat="1" x14ac:dyDescent="0.25">
      <c r="A853" s="289" t="s">
        <v>5992</v>
      </c>
      <c r="B853" s="237" t="s">
        <v>5769</v>
      </c>
      <c r="C853" s="273" t="s">
        <v>2021</v>
      </c>
      <c r="D853" s="235" t="s">
        <v>5993</v>
      </c>
      <c r="E853" s="242" t="s">
        <v>5329</v>
      </c>
      <c r="F853" s="232">
        <v>45691</v>
      </c>
      <c r="G853" s="242" t="s">
        <v>328</v>
      </c>
      <c r="H853" s="242"/>
      <c r="I853" s="252">
        <v>2259.4699999999998</v>
      </c>
      <c r="J853" s="252">
        <v>937</v>
      </c>
      <c r="K853" s="252">
        <v>3812.66</v>
      </c>
      <c r="L853" s="252">
        <v>733.49</v>
      </c>
      <c r="M853" s="19"/>
      <c r="N853" s="252">
        <v>119.96</v>
      </c>
      <c r="O853" s="252"/>
      <c r="P853" s="252">
        <f t="shared" si="38"/>
        <v>7862.579999999999</v>
      </c>
      <c r="Q853" s="252">
        <v>7862.58</v>
      </c>
      <c r="R853" s="183">
        <v>45706</v>
      </c>
      <c r="S853" s="255">
        <v>3960920</v>
      </c>
      <c r="T853" s="19"/>
      <c r="U853" s="19"/>
      <c r="V853" s="19"/>
      <c r="W853" s="19"/>
      <c r="X853" s="19"/>
    </row>
    <row r="854" spans="1:24" s="254" customFormat="1" x14ac:dyDescent="0.25">
      <c r="A854" s="289" t="s">
        <v>5994</v>
      </c>
      <c r="B854" s="237" t="s">
        <v>5995</v>
      </c>
      <c r="C854" s="273" t="s">
        <v>2021</v>
      </c>
      <c r="D854" s="235" t="s">
        <v>5996</v>
      </c>
      <c r="E854" s="242" t="s">
        <v>4837</v>
      </c>
      <c r="F854" s="232">
        <v>45687</v>
      </c>
      <c r="G854" s="242" t="s">
        <v>328</v>
      </c>
      <c r="H854" s="242"/>
      <c r="I854" s="252">
        <v>2259.4699999999998</v>
      </c>
      <c r="J854" s="252">
        <v>937</v>
      </c>
      <c r="K854" s="252">
        <v>3812.66</v>
      </c>
      <c r="L854" s="252">
        <v>733.49</v>
      </c>
      <c r="M854" s="19"/>
      <c r="N854" s="252">
        <v>119.96</v>
      </c>
      <c r="O854" s="252"/>
      <c r="P854" s="252">
        <f t="shared" ref="P854:P862" si="39">SUM(I854:N854)</f>
        <v>7862.579999999999</v>
      </c>
      <c r="Q854" s="252">
        <v>7862.5</v>
      </c>
      <c r="R854" s="183">
        <v>45733</v>
      </c>
      <c r="S854" s="255">
        <v>3987110</v>
      </c>
      <c r="T854" s="19"/>
      <c r="U854" s="19"/>
      <c r="V854" s="19"/>
      <c r="W854" s="19"/>
      <c r="X854" s="19"/>
    </row>
    <row r="855" spans="1:24" s="254" customFormat="1" x14ac:dyDescent="0.25">
      <c r="A855" s="289" t="s">
        <v>6034</v>
      </c>
      <c r="B855" s="237" t="s">
        <v>1693</v>
      </c>
      <c r="C855" s="273" t="s">
        <v>2021</v>
      </c>
      <c r="D855" s="235" t="s">
        <v>2033</v>
      </c>
      <c r="E855" s="242" t="s">
        <v>1603</v>
      </c>
      <c r="F855" s="232">
        <v>45726</v>
      </c>
      <c r="G855" s="242" t="s">
        <v>327</v>
      </c>
      <c r="H855" s="242"/>
      <c r="I855" s="252">
        <v>3872.37</v>
      </c>
      <c r="J855" s="252">
        <v>599.66999999999996</v>
      </c>
      <c r="K855" s="252">
        <v>3702.21</v>
      </c>
      <c r="L855" s="252">
        <v>1663.53</v>
      </c>
      <c r="M855" s="19"/>
      <c r="N855" s="252">
        <v>162.22999999999999</v>
      </c>
      <c r="O855" s="252"/>
      <c r="P855" s="252">
        <f t="shared" si="39"/>
        <v>10000.01</v>
      </c>
      <c r="Q855" s="252">
        <v>10000.01</v>
      </c>
      <c r="R855" s="183">
        <v>45755</v>
      </c>
      <c r="S855" s="255">
        <v>4000614</v>
      </c>
      <c r="T855" s="19"/>
      <c r="U855" s="19"/>
      <c r="V855" s="19"/>
      <c r="W855" s="19"/>
      <c r="X855" s="19"/>
    </row>
    <row r="856" spans="1:24" s="254" customFormat="1" x14ac:dyDescent="0.25">
      <c r="A856" s="360" t="s">
        <v>6270</v>
      </c>
      <c r="B856" s="358" t="s">
        <v>6271</v>
      </c>
      <c r="C856" s="273" t="s">
        <v>2021</v>
      </c>
      <c r="D856" s="356" t="s">
        <v>6272</v>
      </c>
      <c r="E856" s="351" t="s">
        <v>4823</v>
      </c>
      <c r="F856" s="357">
        <v>45831</v>
      </c>
      <c r="G856" s="359" t="s">
        <v>331</v>
      </c>
      <c r="H856" s="359"/>
      <c r="I856" s="252">
        <v>8337.81</v>
      </c>
      <c r="J856" s="252">
        <v>1292.3699999999999</v>
      </c>
      <c r="K856" s="252">
        <v>7970.08</v>
      </c>
      <c r="L856" s="252">
        <v>1483.19</v>
      </c>
      <c r="M856" s="19"/>
      <c r="N856" s="252">
        <v>330.39</v>
      </c>
      <c r="O856" s="252"/>
      <c r="P856" s="252">
        <f t="shared" si="39"/>
        <v>19413.84</v>
      </c>
      <c r="Q856" s="252"/>
      <c r="R856" s="183"/>
      <c r="S856" s="255"/>
      <c r="T856" s="19"/>
      <c r="U856" s="19"/>
      <c r="V856" s="19"/>
      <c r="W856" s="19"/>
      <c r="X856" s="19"/>
    </row>
    <row r="857" spans="1:24" s="320" customFormat="1" x14ac:dyDescent="0.25">
      <c r="A857" s="592" t="s">
        <v>6149</v>
      </c>
      <c r="B857" s="594" t="s">
        <v>6150</v>
      </c>
      <c r="C857" s="596" t="s">
        <v>2021</v>
      </c>
      <c r="D857" s="594" t="s">
        <v>6151</v>
      </c>
      <c r="E857" s="594" t="s">
        <v>5231</v>
      </c>
      <c r="F857" s="598">
        <v>45757</v>
      </c>
      <c r="G857" s="594" t="s">
        <v>330</v>
      </c>
      <c r="H857" s="317">
        <v>1</v>
      </c>
      <c r="I857" s="318">
        <v>7265.14</v>
      </c>
      <c r="J857" s="318">
        <v>671.26</v>
      </c>
      <c r="K857" s="318">
        <v>7076.77</v>
      </c>
      <c r="L857" s="318">
        <v>1466.98</v>
      </c>
      <c r="M857" s="319"/>
      <c r="N857" s="318">
        <v>257.47000000000003</v>
      </c>
      <c r="O857" s="318"/>
      <c r="P857" s="318">
        <f t="shared" si="39"/>
        <v>16737.620000000003</v>
      </c>
      <c r="Q857" s="318">
        <v>16977.07</v>
      </c>
      <c r="R857" s="373">
        <v>45929</v>
      </c>
      <c r="S857" s="374">
        <v>4129434</v>
      </c>
      <c r="T857" s="319"/>
      <c r="U857" s="319"/>
      <c r="V857" s="319"/>
      <c r="W857" s="319"/>
      <c r="X857" s="319"/>
    </row>
    <row r="858" spans="1:24" s="254" customFormat="1" x14ac:dyDescent="0.25">
      <c r="A858" s="593"/>
      <c r="B858" s="595"/>
      <c r="C858" s="597"/>
      <c r="D858" s="595"/>
      <c r="E858" s="595"/>
      <c r="F858" s="599"/>
      <c r="G858" s="595"/>
      <c r="H858" s="242">
        <v>2</v>
      </c>
      <c r="I858" s="252">
        <v>7265.14</v>
      </c>
      <c r="J858" s="252">
        <v>671.26</v>
      </c>
      <c r="K858" s="252">
        <v>7076.77</v>
      </c>
      <c r="L858" s="252">
        <v>1466.98</v>
      </c>
      <c r="M858" s="19"/>
      <c r="N858" s="252">
        <v>257.47000000000003</v>
      </c>
      <c r="O858" s="252"/>
      <c r="P858" s="252">
        <f t="shared" ref="P858" si="40">SUM(I858:N858)</f>
        <v>16737.620000000003</v>
      </c>
      <c r="Q858" s="252"/>
      <c r="R858" s="183"/>
      <c r="S858" s="255"/>
      <c r="T858" s="19"/>
      <c r="U858" s="19"/>
      <c r="V858" s="19"/>
      <c r="W858" s="19"/>
      <c r="X858" s="19"/>
    </row>
    <row r="859" spans="1:24" s="254" customFormat="1" x14ac:dyDescent="0.25">
      <c r="A859" s="289" t="s">
        <v>5998</v>
      </c>
      <c r="B859" s="237" t="s">
        <v>5997</v>
      </c>
      <c r="C859" s="273" t="s">
        <v>2021</v>
      </c>
      <c r="D859" s="235" t="s">
        <v>5999</v>
      </c>
      <c r="E859" s="242" t="s">
        <v>1619</v>
      </c>
      <c r="F859" s="232">
        <v>45698</v>
      </c>
      <c r="G859" s="242" t="s">
        <v>328</v>
      </c>
      <c r="H859" s="242"/>
      <c r="I859" s="252">
        <v>2259.4699999999998</v>
      </c>
      <c r="J859" s="252">
        <v>937</v>
      </c>
      <c r="K859" s="252">
        <v>3812.66</v>
      </c>
      <c r="L859" s="252">
        <v>733.49</v>
      </c>
      <c r="M859" s="19"/>
      <c r="N859" s="252">
        <v>119.96</v>
      </c>
      <c r="O859" s="252"/>
      <c r="P859" s="252">
        <f t="shared" si="39"/>
        <v>7862.579999999999</v>
      </c>
      <c r="Q859" s="252">
        <v>7862.58</v>
      </c>
      <c r="R859" s="183">
        <v>45728</v>
      </c>
      <c r="S859" s="255">
        <v>3983851</v>
      </c>
      <c r="T859" s="19"/>
      <c r="U859" s="19"/>
      <c r="V859" s="19"/>
      <c r="W859" s="19"/>
      <c r="X859" s="19"/>
    </row>
    <row r="860" spans="1:24" s="254" customFormat="1" x14ac:dyDescent="0.25">
      <c r="A860" s="289" t="s">
        <v>6094</v>
      </c>
      <c r="B860" s="237" t="s">
        <v>6095</v>
      </c>
      <c r="C860" s="273" t="s">
        <v>2021</v>
      </c>
      <c r="D860" s="235" t="s">
        <v>6096</v>
      </c>
      <c r="E860" s="242" t="s">
        <v>5583</v>
      </c>
      <c r="F860" s="232">
        <v>45754</v>
      </c>
      <c r="G860" s="242" t="s">
        <v>331</v>
      </c>
      <c r="H860" s="242"/>
      <c r="I860" s="252">
        <v>14876.68</v>
      </c>
      <c r="J860" s="252">
        <v>2305.9</v>
      </c>
      <c r="K860" s="252">
        <v>14220.56</v>
      </c>
      <c r="L860" s="252">
        <v>2646.38</v>
      </c>
      <c r="M860" s="19"/>
      <c r="N860" s="252">
        <v>589.5</v>
      </c>
      <c r="O860" s="252"/>
      <c r="P860" s="252">
        <f t="shared" si="39"/>
        <v>34639.019999999997</v>
      </c>
      <c r="Q860" s="252"/>
      <c r="R860" s="183"/>
      <c r="S860" s="255"/>
      <c r="T860" s="19"/>
      <c r="U860" s="19"/>
      <c r="V860" s="19"/>
      <c r="W860" s="19"/>
      <c r="X860" s="19"/>
    </row>
    <row r="861" spans="1:24" s="254" customFormat="1" x14ac:dyDescent="0.25">
      <c r="A861" s="289" t="s">
        <v>6046</v>
      </c>
      <c r="B861" s="237" t="s">
        <v>3546</v>
      </c>
      <c r="C861" s="273" t="s">
        <v>2021</v>
      </c>
      <c r="D861" s="235" t="s">
        <v>6052</v>
      </c>
      <c r="E861" s="242" t="s">
        <v>5339</v>
      </c>
      <c r="F861" s="232">
        <v>45735</v>
      </c>
      <c r="G861" s="235" t="s">
        <v>330</v>
      </c>
      <c r="H861" s="242"/>
      <c r="I861" s="252">
        <v>7265.14</v>
      </c>
      <c r="J861" s="252">
        <v>671.26</v>
      </c>
      <c r="K861" s="252">
        <v>7076.77</v>
      </c>
      <c r="L861" s="252">
        <v>1466.98</v>
      </c>
      <c r="M861" s="19"/>
      <c r="N861" s="252">
        <v>257.47000000000003</v>
      </c>
      <c r="O861" s="252"/>
      <c r="P861" s="252">
        <f t="shared" si="39"/>
        <v>16737.620000000003</v>
      </c>
      <c r="Q861" s="252"/>
      <c r="R861" s="183"/>
      <c r="S861" s="497"/>
      <c r="T861" s="19"/>
      <c r="U861" s="19"/>
      <c r="V861" s="19"/>
      <c r="W861" s="19"/>
      <c r="X861" s="19"/>
    </row>
    <row r="862" spans="1:24" s="320" customFormat="1" ht="14.25" customHeight="1" x14ac:dyDescent="0.25">
      <c r="A862" s="498" t="s">
        <v>6047</v>
      </c>
      <c r="B862" s="491" t="s">
        <v>6053</v>
      </c>
      <c r="C862" s="500" t="s">
        <v>2021</v>
      </c>
      <c r="D862" s="494" t="s">
        <v>6054</v>
      </c>
      <c r="E862" s="494" t="s">
        <v>4935</v>
      </c>
      <c r="F862" s="501">
        <v>45734</v>
      </c>
      <c r="G862" s="494" t="s">
        <v>331</v>
      </c>
      <c r="H862" s="494"/>
      <c r="I862" s="318">
        <v>8272.7099999999991</v>
      </c>
      <c r="J862" s="318">
        <v>1282.28</v>
      </c>
      <c r="K862" s="318">
        <v>7907.85</v>
      </c>
      <c r="L862" s="318">
        <v>1471.61</v>
      </c>
      <c r="M862" s="523"/>
      <c r="N862" s="318">
        <v>327.81</v>
      </c>
      <c r="O862" s="524"/>
      <c r="P862" s="318">
        <f t="shared" si="39"/>
        <v>19262.260000000002</v>
      </c>
      <c r="Q862" s="524">
        <v>19537.82</v>
      </c>
      <c r="R862" s="373">
        <v>45925</v>
      </c>
      <c r="S862" s="317"/>
      <c r="T862" s="319"/>
      <c r="U862" s="319"/>
      <c r="V862" s="319"/>
      <c r="W862" s="319"/>
      <c r="X862" s="319"/>
    </row>
    <row r="863" spans="1:24" s="254" customFormat="1" x14ac:dyDescent="0.25">
      <c r="A863" s="592" t="s">
        <v>6048</v>
      </c>
      <c r="B863" s="594" t="s">
        <v>6055</v>
      </c>
      <c r="C863" s="596" t="s">
        <v>2021</v>
      </c>
      <c r="D863" s="594" t="s">
        <v>6056</v>
      </c>
      <c r="E863" s="594" t="s">
        <v>6057</v>
      </c>
      <c r="F863" s="598">
        <v>45730</v>
      </c>
      <c r="G863" s="594" t="s">
        <v>330</v>
      </c>
      <c r="H863" s="242">
        <v>1</v>
      </c>
      <c r="I863" s="252">
        <v>7265.14</v>
      </c>
      <c r="J863" s="252">
        <v>671.26</v>
      </c>
      <c r="K863" s="252">
        <v>7076.77</v>
      </c>
      <c r="L863" s="252">
        <v>1466.98</v>
      </c>
      <c r="M863" s="19"/>
      <c r="N863" s="252">
        <v>257.47000000000003</v>
      </c>
      <c r="O863" s="252"/>
      <c r="P863" s="252">
        <f t="shared" ref="P863:P879" si="41">SUM(I863:N863)</f>
        <v>16737.620000000003</v>
      </c>
      <c r="Q863" s="252"/>
      <c r="R863" s="183"/>
      <c r="S863" s="255"/>
      <c r="T863" s="19"/>
      <c r="U863" s="19"/>
      <c r="V863" s="19"/>
      <c r="W863" s="19"/>
      <c r="X863" s="19"/>
    </row>
    <row r="864" spans="1:24" s="254" customFormat="1" x14ac:dyDescent="0.25">
      <c r="A864" s="593"/>
      <c r="B864" s="595"/>
      <c r="C864" s="597"/>
      <c r="D864" s="595"/>
      <c r="E864" s="595"/>
      <c r="F864" s="599"/>
      <c r="G864" s="595"/>
      <c r="H864" s="242">
        <v>2</v>
      </c>
      <c r="I864" s="252">
        <v>3635.57</v>
      </c>
      <c r="J864" s="252">
        <v>335.63</v>
      </c>
      <c r="K864" s="252">
        <v>3538.39</v>
      </c>
      <c r="L864" s="252">
        <v>733.49</v>
      </c>
      <c r="M864" s="19"/>
      <c r="N864" s="252">
        <v>128.72999999999999</v>
      </c>
      <c r="O864" s="252"/>
      <c r="P864" s="252">
        <f t="shared" si="41"/>
        <v>8371.81</v>
      </c>
      <c r="Q864" s="252"/>
      <c r="R864" s="183"/>
      <c r="S864" s="255"/>
      <c r="T864" s="19"/>
      <c r="U864" s="19"/>
      <c r="V864" s="19"/>
      <c r="W864" s="19"/>
      <c r="X864" s="19"/>
    </row>
    <row r="865" spans="1:24" s="254" customFormat="1" x14ac:dyDescent="0.25">
      <c r="A865" s="335" t="s">
        <v>6152</v>
      </c>
      <c r="B865" s="341" t="s">
        <v>6153</v>
      </c>
      <c r="C865" s="273" t="s">
        <v>2021</v>
      </c>
      <c r="D865" s="339" t="s">
        <v>6154</v>
      </c>
      <c r="E865" s="339" t="s">
        <v>5270</v>
      </c>
      <c r="F865" s="334">
        <v>45758</v>
      </c>
      <c r="G865" s="336" t="s">
        <v>331</v>
      </c>
      <c r="H865" s="336"/>
      <c r="I865" s="252">
        <v>8272.7099999999991</v>
      </c>
      <c r="J865" s="252">
        <v>1282.28</v>
      </c>
      <c r="K865" s="252">
        <v>7907.85</v>
      </c>
      <c r="L865" s="252">
        <v>1471.61</v>
      </c>
      <c r="M865" s="19"/>
      <c r="N865" s="252">
        <v>327.81</v>
      </c>
      <c r="O865" s="252"/>
      <c r="P865" s="252">
        <f t="shared" si="41"/>
        <v>19262.260000000002</v>
      </c>
      <c r="Q865" s="252">
        <v>19413.82</v>
      </c>
      <c r="R865" s="183">
        <v>45835</v>
      </c>
      <c r="S865" s="255">
        <v>4058545</v>
      </c>
      <c r="T865" s="19"/>
      <c r="U865" s="19"/>
      <c r="V865" s="19"/>
      <c r="W865" s="19"/>
      <c r="X865" s="19"/>
    </row>
    <row r="866" spans="1:24" s="254" customFormat="1" x14ac:dyDescent="0.25">
      <c r="A866" s="289" t="s">
        <v>6161</v>
      </c>
      <c r="B866" s="341" t="s">
        <v>6157</v>
      </c>
      <c r="C866" s="273" t="s">
        <v>2021</v>
      </c>
      <c r="D866" s="339" t="s">
        <v>6158</v>
      </c>
      <c r="E866" s="339" t="s">
        <v>5339</v>
      </c>
      <c r="F866" s="232">
        <v>45761</v>
      </c>
      <c r="G866" s="235" t="s">
        <v>330</v>
      </c>
      <c r="H866" s="242"/>
      <c r="I866" s="252">
        <v>7265.14</v>
      </c>
      <c r="J866" s="252">
        <v>671.26</v>
      </c>
      <c r="K866" s="252">
        <v>7076.77</v>
      </c>
      <c r="L866" s="252">
        <v>1466.98</v>
      </c>
      <c r="M866" s="19"/>
      <c r="N866" s="252">
        <v>257.47000000000003</v>
      </c>
      <c r="O866" s="252"/>
      <c r="P866" s="252">
        <f t="shared" si="41"/>
        <v>16737.620000000003</v>
      </c>
      <c r="Q866" s="252"/>
      <c r="R866" s="183"/>
      <c r="S866" s="255"/>
      <c r="T866" s="19"/>
      <c r="U866" s="19"/>
      <c r="V866" s="19"/>
      <c r="W866" s="19"/>
      <c r="X866" s="19"/>
    </row>
    <row r="867" spans="1:24" s="254" customFormat="1" x14ac:dyDescent="0.25">
      <c r="A867" s="335" t="s">
        <v>6101</v>
      </c>
      <c r="B867" s="341" t="s">
        <v>6102</v>
      </c>
      <c r="C867" s="273" t="s">
        <v>2021</v>
      </c>
      <c r="D867" s="339" t="s">
        <v>6103</v>
      </c>
      <c r="E867" s="339" t="s">
        <v>4823</v>
      </c>
      <c r="F867" s="334">
        <v>45754</v>
      </c>
      <c r="G867" s="336" t="s">
        <v>331</v>
      </c>
      <c r="H867" s="336"/>
      <c r="I867" s="252">
        <v>8272.7099999999991</v>
      </c>
      <c r="J867" s="252">
        <v>1282.28</v>
      </c>
      <c r="K867" s="252">
        <v>7907.85</v>
      </c>
      <c r="L867" s="252">
        <v>1471.61</v>
      </c>
      <c r="M867" s="19"/>
      <c r="N867" s="252">
        <v>327.81</v>
      </c>
      <c r="O867" s="252"/>
      <c r="P867" s="252">
        <f t="shared" si="41"/>
        <v>19262.260000000002</v>
      </c>
      <c r="Q867" s="252">
        <v>19435.61</v>
      </c>
      <c r="R867" s="183">
        <v>45821</v>
      </c>
      <c r="S867" s="255">
        <v>4050907</v>
      </c>
      <c r="T867" s="19"/>
      <c r="U867" s="19"/>
      <c r="V867" s="19"/>
      <c r="W867" s="19"/>
      <c r="X867" s="19"/>
    </row>
    <row r="868" spans="1:24" s="254" customFormat="1" x14ac:dyDescent="0.25">
      <c r="A868" s="309" t="s">
        <v>6210</v>
      </c>
      <c r="B868" s="341" t="s">
        <v>6102</v>
      </c>
      <c r="C868" s="273" t="s">
        <v>2021</v>
      </c>
      <c r="D868" s="339" t="s">
        <v>6211</v>
      </c>
      <c r="E868" s="339" t="s">
        <v>1600</v>
      </c>
      <c r="F868" s="310">
        <v>45785</v>
      </c>
      <c r="G868" s="313" t="s">
        <v>331</v>
      </c>
      <c r="H868" s="313"/>
      <c r="I868" s="252">
        <v>7438.34</v>
      </c>
      <c r="J868" s="252">
        <v>1152.95</v>
      </c>
      <c r="K868" s="252">
        <v>7110.28</v>
      </c>
      <c r="L868" s="252">
        <v>1323.19</v>
      </c>
      <c r="M868" s="19"/>
      <c r="N868" s="252">
        <v>294.75</v>
      </c>
      <c r="O868" s="252"/>
      <c r="P868" s="252">
        <f t="shared" si="41"/>
        <v>17319.509999999998</v>
      </c>
      <c r="Q868" s="252"/>
      <c r="R868" s="183"/>
      <c r="S868" s="255"/>
      <c r="T868" s="19"/>
      <c r="U868" s="19"/>
      <c r="V868" s="19"/>
      <c r="W868" s="19"/>
      <c r="X868" s="19"/>
    </row>
    <row r="869" spans="1:24" s="320" customFormat="1" x14ac:dyDescent="0.25">
      <c r="A869" s="368" t="s">
        <v>6304</v>
      </c>
      <c r="B869" s="369" t="s">
        <v>6332</v>
      </c>
      <c r="C869" s="370" t="s">
        <v>2021</v>
      </c>
      <c r="D869" s="371" t="s">
        <v>6306</v>
      </c>
      <c r="E869" s="371" t="s">
        <v>1630</v>
      </c>
      <c r="F869" s="372">
        <v>45833</v>
      </c>
      <c r="G869" s="371" t="s">
        <v>330</v>
      </c>
      <c r="H869" s="317"/>
      <c r="I869" s="318">
        <v>6574.12</v>
      </c>
      <c r="J869" s="318">
        <v>607.41999999999996</v>
      </c>
      <c r="K869" s="318">
        <v>6403.66</v>
      </c>
      <c r="L869" s="318">
        <v>1327.45</v>
      </c>
      <c r="M869" s="319"/>
      <c r="N869" s="318">
        <v>232.98</v>
      </c>
      <c r="O869" s="318"/>
      <c r="P869" s="318">
        <f t="shared" si="41"/>
        <v>15145.630000000001</v>
      </c>
      <c r="Q869" s="318">
        <v>15145.63</v>
      </c>
      <c r="R869" s="373">
        <v>45876</v>
      </c>
      <c r="S869" s="374">
        <v>4080649</v>
      </c>
      <c r="T869" s="319"/>
      <c r="U869" s="319"/>
      <c r="V869" s="319"/>
      <c r="W869" s="319"/>
      <c r="X869" s="319"/>
    </row>
    <row r="870" spans="1:24" s="320" customFormat="1" x14ac:dyDescent="0.25">
      <c r="A870" s="407" t="s">
        <v>6049</v>
      </c>
      <c r="B870" s="450" t="s">
        <v>5885</v>
      </c>
      <c r="C870" s="370" t="s">
        <v>2021</v>
      </c>
      <c r="D870" s="408" t="s">
        <v>6058</v>
      </c>
      <c r="E870" s="317" t="s">
        <v>5834</v>
      </c>
      <c r="F870" s="409">
        <v>45727</v>
      </c>
      <c r="G870" s="317" t="s">
        <v>328</v>
      </c>
      <c r="H870" s="317"/>
      <c r="I870" s="318">
        <v>2259.4699999999998</v>
      </c>
      <c r="J870" s="318">
        <v>937</v>
      </c>
      <c r="K870" s="318">
        <v>3812.66</v>
      </c>
      <c r="L870" s="318">
        <v>733.49</v>
      </c>
      <c r="M870" s="319"/>
      <c r="N870" s="318">
        <v>119.96</v>
      </c>
      <c r="O870" s="318"/>
      <c r="P870" s="318">
        <f t="shared" si="41"/>
        <v>7862.579999999999</v>
      </c>
      <c r="Q870" s="318">
        <v>7975.05</v>
      </c>
      <c r="R870" s="373">
        <v>45903</v>
      </c>
      <c r="S870" s="374">
        <v>4112703</v>
      </c>
      <c r="T870" s="319"/>
      <c r="U870" s="319"/>
      <c r="V870" s="319"/>
      <c r="W870" s="319"/>
      <c r="X870" s="319"/>
    </row>
    <row r="871" spans="1:24" s="254" customFormat="1" x14ac:dyDescent="0.25">
      <c r="A871" s="335" t="s">
        <v>6166</v>
      </c>
      <c r="B871" s="341" t="s">
        <v>6167</v>
      </c>
      <c r="C871" s="273" t="s">
        <v>2021</v>
      </c>
      <c r="D871" s="339" t="s">
        <v>6168</v>
      </c>
      <c r="E871" s="342" t="s">
        <v>3671</v>
      </c>
      <c r="F871" s="334">
        <v>45770</v>
      </c>
      <c r="G871" s="333" t="s">
        <v>330</v>
      </c>
      <c r="H871" s="336"/>
      <c r="I871" s="252">
        <v>7265.14</v>
      </c>
      <c r="J871" s="252">
        <v>671.26</v>
      </c>
      <c r="K871" s="252">
        <v>7076.77</v>
      </c>
      <c r="L871" s="252">
        <v>1466.98</v>
      </c>
      <c r="M871" s="19"/>
      <c r="N871" s="252">
        <v>257.47000000000003</v>
      </c>
      <c r="O871" s="252"/>
      <c r="P871" s="252">
        <f t="shared" ref="P871" si="42">SUM(I871:N871)</f>
        <v>16737.620000000003</v>
      </c>
      <c r="Q871" s="252">
        <v>16888.259999999998</v>
      </c>
      <c r="R871" s="183">
        <v>45821</v>
      </c>
      <c r="S871" s="255">
        <v>4050958</v>
      </c>
      <c r="T871" s="19"/>
      <c r="U871" s="19"/>
      <c r="V871" s="19"/>
      <c r="W871" s="19"/>
      <c r="X871" s="19"/>
    </row>
    <row r="872" spans="1:24" s="320" customFormat="1" x14ac:dyDescent="0.25">
      <c r="A872" s="499" t="s">
        <v>6104</v>
      </c>
      <c r="B872" s="492" t="s">
        <v>1693</v>
      </c>
      <c r="C872" s="370" t="s">
        <v>2021</v>
      </c>
      <c r="D872" s="495" t="s">
        <v>6105</v>
      </c>
      <c r="E872" s="317" t="s">
        <v>5326</v>
      </c>
      <c r="F872" s="502">
        <v>45744</v>
      </c>
      <c r="G872" s="317" t="s">
        <v>331</v>
      </c>
      <c r="H872" s="317"/>
      <c r="I872" s="318">
        <v>4136.3599999999997</v>
      </c>
      <c r="J872" s="318">
        <v>641.14</v>
      </c>
      <c r="K872" s="318">
        <v>3953.93</v>
      </c>
      <c r="L872" s="318">
        <v>735.81</v>
      </c>
      <c r="M872" s="319"/>
      <c r="N872" s="318">
        <v>163.91</v>
      </c>
      <c r="O872" s="318"/>
      <c r="P872" s="318">
        <f t="shared" si="41"/>
        <v>9631.15</v>
      </c>
      <c r="Q872" s="318">
        <v>9768.94</v>
      </c>
      <c r="R872" s="373">
        <v>45915</v>
      </c>
      <c r="S872" s="374">
        <v>4120065</v>
      </c>
      <c r="T872" s="319"/>
      <c r="U872" s="319"/>
      <c r="V872" s="319"/>
      <c r="W872" s="319"/>
      <c r="X872" s="319"/>
    </row>
    <row r="873" spans="1:24" s="254" customFormat="1" x14ac:dyDescent="0.25">
      <c r="A873" s="289" t="s">
        <v>6050</v>
      </c>
      <c r="B873" s="237" t="s">
        <v>2892</v>
      </c>
      <c r="C873" s="273" t="s">
        <v>2021</v>
      </c>
      <c r="D873" s="235" t="s">
        <v>6059</v>
      </c>
      <c r="E873" s="342" t="s">
        <v>1600</v>
      </c>
      <c r="F873" s="232">
        <v>45736</v>
      </c>
      <c r="G873" s="242" t="s">
        <v>331</v>
      </c>
      <c r="H873" s="242"/>
      <c r="I873" s="252">
        <v>4136.3599999999997</v>
      </c>
      <c r="J873" s="252">
        <v>641.14</v>
      </c>
      <c r="K873" s="252">
        <v>3953.93</v>
      </c>
      <c r="L873" s="252">
        <v>735.81</v>
      </c>
      <c r="M873" s="19"/>
      <c r="N873" s="252">
        <v>163.91</v>
      </c>
      <c r="O873" s="252"/>
      <c r="P873" s="252">
        <f t="shared" si="41"/>
        <v>9631.15</v>
      </c>
      <c r="Q873" s="252"/>
      <c r="R873" s="183"/>
      <c r="S873" s="255"/>
      <c r="T873" s="19"/>
      <c r="U873" s="19"/>
      <c r="V873" s="19"/>
      <c r="W873" s="19"/>
      <c r="X873" s="19"/>
    </row>
    <row r="874" spans="1:24" s="254" customFormat="1" x14ac:dyDescent="0.25">
      <c r="A874" s="289" t="s">
        <v>6051</v>
      </c>
      <c r="B874" s="237" t="s">
        <v>1748</v>
      </c>
      <c r="C874" s="273" t="s">
        <v>2021</v>
      </c>
      <c r="D874" s="235" t="s">
        <v>6060</v>
      </c>
      <c r="E874" s="342" t="s">
        <v>5286</v>
      </c>
      <c r="F874" s="232">
        <v>45728</v>
      </c>
      <c r="G874" s="242" t="s">
        <v>328</v>
      </c>
      <c r="H874" s="242"/>
      <c r="I874" s="252">
        <v>2259.4699999999998</v>
      </c>
      <c r="J874" s="252">
        <v>937</v>
      </c>
      <c r="K874" s="252">
        <v>3812.66</v>
      </c>
      <c r="L874" s="252">
        <v>733.49</v>
      </c>
      <c r="M874" s="19"/>
      <c r="N874" s="252">
        <v>119.96</v>
      </c>
      <c r="O874" s="252"/>
      <c r="P874" s="252">
        <f t="shared" si="41"/>
        <v>7862.579999999999</v>
      </c>
      <c r="Q874" s="252">
        <v>7862.58</v>
      </c>
      <c r="R874" s="183">
        <v>45755</v>
      </c>
      <c r="S874" s="255">
        <v>3999811</v>
      </c>
      <c r="T874" s="19"/>
      <c r="U874" s="19"/>
      <c r="V874" s="19"/>
      <c r="W874" s="19"/>
      <c r="X874" s="19"/>
    </row>
    <row r="875" spans="1:24" s="254" customFormat="1" x14ac:dyDescent="0.25">
      <c r="A875" s="335" t="s">
        <v>6155</v>
      </c>
      <c r="B875" s="341" t="s">
        <v>5991</v>
      </c>
      <c r="C875" s="273" t="s">
        <v>2021</v>
      </c>
      <c r="D875" s="339" t="s">
        <v>6156</v>
      </c>
      <c r="E875" s="342" t="s">
        <v>1629</v>
      </c>
      <c r="F875" s="334">
        <v>45758</v>
      </c>
      <c r="G875" s="333" t="s">
        <v>330</v>
      </c>
      <c r="H875" s="336"/>
      <c r="I875" s="252">
        <v>7265.14</v>
      </c>
      <c r="J875" s="252">
        <v>671.26</v>
      </c>
      <c r="K875" s="252">
        <v>7076.77</v>
      </c>
      <c r="L875" s="252">
        <v>1466.98</v>
      </c>
      <c r="M875" s="19"/>
      <c r="N875" s="252">
        <v>257.47000000000003</v>
      </c>
      <c r="O875" s="252"/>
      <c r="P875" s="252">
        <f t="shared" si="41"/>
        <v>16737.620000000003</v>
      </c>
      <c r="Q875" s="252">
        <v>16869.310000000001</v>
      </c>
      <c r="R875" s="183">
        <v>45812</v>
      </c>
      <c r="S875" s="255">
        <v>4044958</v>
      </c>
      <c r="T875" s="19"/>
      <c r="U875" s="19"/>
      <c r="V875" s="19"/>
      <c r="W875" s="19"/>
      <c r="X875" s="19"/>
    </row>
    <row r="876" spans="1:24" s="254" customFormat="1" ht="14.25" customHeight="1" x14ac:dyDescent="0.25">
      <c r="A876" s="354" t="s">
        <v>6201</v>
      </c>
      <c r="B876" s="361" t="s">
        <v>6202</v>
      </c>
      <c r="C876" s="273" t="s">
        <v>2021</v>
      </c>
      <c r="D876" s="352" t="s">
        <v>6203</v>
      </c>
      <c r="E876" s="359" t="s">
        <v>4732</v>
      </c>
      <c r="F876" s="353">
        <v>45784</v>
      </c>
      <c r="G876" s="352" t="s">
        <v>331</v>
      </c>
      <c r="H876" s="359"/>
      <c r="I876" s="252">
        <v>8337.81</v>
      </c>
      <c r="J876" s="252">
        <v>1292.3699999999999</v>
      </c>
      <c r="K876" s="252">
        <v>7970.08</v>
      </c>
      <c r="L876" s="252">
        <v>1483.19</v>
      </c>
      <c r="M876" s="19"/>
      <c r="N876" s="252">
        <v>330.39</v>
      </c>
      <c r="O876" s="252"/>
      <c r="P876" s="252">
        <f t="shared" si="41"/>
        <v>19413.84</v>
      </c>
      <c r="Q876" s="252">
        <v>19413.84</v>
      </c>
      <c r="R876" s="183">
        <v>45839</v>
      </c>
      <c r="S876" s="255">
        <v>4059545</v>
      </c>
      <c r="T876" s="19"/>
      <c r="U876" s="19"/>
      <c r="V876" s="19"/>
      <c r="W876" s="19"/>
      <c r="X876" s="19"/>
    </row>
    <row r="877" spans="1:24" s="254" customFormat="1" x14ac:dyDescent="0.25">
      <c r="A877" s="309" t="s">
        <v>6097</v>
      </c>
      <c r="B877" s="311" t="s">
        <v>6098</v>
      </c>
      <c r="C877" s="273" t="s">
        <v>2021</v>
      </c>
      <c r="D877" s="308" t="s">
        <v>6099</v>
      </c>
      <c r="E877" s="342" t="s">
        <v>6100</v>
      </c>
      <c r="F877" s="310">
        <v>45750</v>
      </c>
      <c r="G877" s="313" t="s">
        <v>328</v>
      </c>
      <c r="H877" s="313"/>
      <c r="I877" s="252">
        <v>2259.4699999999998</v>
      </c>
      <c r="J877" s="252">
        <v>937</v>
      </c>
      <c r="K877" s="252">
        <v>3812.66</v>
      </c>
      <c r="L877" s="252">
        <v>733.49</v>
      </c>
      <c r="M877" s="19"/>
      <c r="N877" s="252">
        <v>119.96</v>
      </c>
      <c r="O877" s="252"/>
      <c r="P877" s="252">
        <f t="shared" si="41"/>
        <v>7862.579999999999</v>
      </c>
      <c r="Q877" s="252">
        <v>7924.44</v>
      </c>
      <c r="R877" s="183">
        <v>45805</v>
      </c>
      <c r="S877" s="255">
        <v>4035631</v>
      </c>
      <c r="T877" s="19"/>
      <c r="U877" s="19"/>
      <c r="V877" s="19"/>
      <c r="W877" s="19"/>
      <c r="X877" s="19"/>
    </row>
    <row r="878" spans="1:24" s="254" customFormat="1" x14ac:dyDescent="0.25">
      <c r="A878" s="335" t="s">
        <v>6237</v>
      </c>
      <c r="B878" s="341" t="s">
        <v>6238</v>
      </c>
      <c r="C878" s="273" t="s">
        <v>2021</v>
      </c>
      <c r="D878" s="339" t="s">
        <v>6239</v>
      </c>
      <c r="E878" s="342" t="s">
        <v>5943</v>
      </c>
      <c r="F878" s="334">
        <v>45800</v>
      </c>
      <c r="G878" s="336" t="s">
        <v>331</v>
      </c>
      <c r="H878" s="336"/>
      <c r="I878" s="252">
        <v>1666.48</v>
      </c>
      <c r="J878" s="252">
        <v>1783.15</v>
      </c>
      <c r="K878" s="252">
        <v>1510.13</v>
      </c>
      <c r="L878" s="252">
        <v>733.49</v>
      </c>
      <c r="M878" s="19"/>
      <c r="N878" s="252">
        <v>115.82</v>
      </c>
      <c r="O878" s="252"/>
      <c r="P878" s="252">
        <f>SUM(I878:N878)</f>
        <v>5809.07</v>
      </c>
      <c r="Q878" s="252">
        <v>5809.07</v>
      </c>
      <c r="R878" s="183">
        <v>45820</v>
      </c>
      <c r="S878" s="255">
        <v>4050176</v>
      </c>
      <c r="T878" s="19"/>
      <c r="U878" s="19"/>
      <c r="V878" s="19"/>
      <c r="W878" s="19"/>
      <c r="X878" s="19"/>
    </row>
    <row r="879" spans="1:24" s="254" customFormat="1" x14ac:dyDescent="0.25">
      <c r="A879" s="309" t="s">
        <v>6204</v>
      </c>
      <c r="B879" s="341" t="s">
        <v>5991</v>
      </c>
      <c r="C879" s="273" t="s">
        <v>2021</v>
      </c>
      <c r="D879" s="339" t="s">
        <v>6205</v>
      </c>
      <c r="E879" s="342" t="s">
        <v>4823</v>
      </c>
      <c r="F879" s="310">
        <v>45793</v>
      </c>
      <c r="G879" s="313" t="s">
        <v>331</v>
      </c>
      <c r="H879" s="313"/>
      <c r="I879" s="252">
        <v>8337.81</v>
      </c>
      <c r="J879" s="252">
        <v>1292.3699999999999</v>
      </c>
      <c r="K879" s="252">
        <v>7970.08</v>
      </c>
      <c r="L879" s="252">
        <v>1483.19</v>
      </c>
      <c r="M879" s="19"/>
      <c r="N879" s="252">
        <v>330.39</v>
      </c>
      <c r="O879" s="252"/>
      <c r="P879" s="252">
        <f t="shared" si="41"/>
        <v>19413.84</v>
      </c>
      <c r="Q879" s="252"/>
      <c r="R879" s="183"/>
      <c r="S879" s="255"/>
      <c r="T879" s="19"/>
      <c r="U879" s="19"/>
      <c r="V879" s="19"/>
      <c r="W879" s="19"/>
      <c r="X879" s="19"/>
    </row>
    <row r="880" spans="1:24" s="254" customFormat="1" x14ac:dyDescent="0.25">
      <c r="A880" s="335" t="s">
        <v>6159</v>
      </c>
      <c r="B880" s="341" t="s">
        <v>1714</v>
      </c>
      <c r="C880" s="273" t="s">
        <v>2021</v>
      </c>
      <c r="D880" s="339" t="s">
        <v>6160</v>
      </c>
      <c r="E880" s="342" t="s">
        <v>4732</v>
      </c>
      <c r="F880" s="334">
        <v>45756</v>
      </c>
      <c r="G880" s="336" t="s">
        <v>331</v>
      </c>
      <c r="H880" s="336"/>
      <c r="I880" s="252">
        <v>4136.3599999999997</v>
      </c>
      <c r="J880" s="252">
        <v>641.14</v>
      </c>
      <c r="K880" s="252">
        <v>3953.93</v>
      </c>
      <c r="L880" s="252">
        <v>735.81</v>
      </c>
      <c r="M880" s="19"/>
      <c r="N880" s="252">
        <v>163.91</v>
      </c>
      <c r="O880" s="252"/>
      <c r="P880" s="252">
        <f t="shared" ref="P880:P898" si="43">SUM(I880:N880)</f>
        <v>9631.15</v>
      </c>
      <c r="Q880" s="252">
        <v>9717.84</v>
      </c>
      <c r="R880" s="183">
        <v>45810</v>
      </c>
      <c r="S880" s="255">
        <v>4040154</v>
      </c>
      <c r="T880" s="19"/>
      <c r="U880" s="19"/>
      <c r="V880" s="19"/>
      <c r="W880" s="19"/>
      <c r="X880" s="19"/>
    </row>
    <row r="881" spans="1:25" s="254" customFormat="1" x14ac:dyDescent="0.25">
      <c r="A881" s="309" t="s">
        <v>6206</v>
      </c>
      <c r="B881" s="311" t="s">
        <v>5991</v>
      </c>
      <c r="C881" s="273" t="s">
        <v>2021</v>
      </c>
      <c r="D881" s="308" t="s">
        <v>6207</v>
      </c>
      <c r="E881" s="313" t="s">
        <v>5339</v>
      </c>
      <c r="F881" s="310">
        <v>45793</v>
      </c>
      <c r="G881" s="308" t="s">
        <v>330</v>
      </c>
      <c r="H881" s="313"/>
      <c r="I881" s="252">
        <v>6532.39</v>
      </c>
      <c r="J881" s="252">
        <v>603.55999999999995</v>
      </c>
      <c r="K881" s="252">
        <v>6363.02</v>
      </c>
      <c r="L881" s="252">
        <v>1319.02</v>
      </c>
      <c r="M881" s="19"/>
      <c r="N881" s="252">
        <v>231.5</v>
      </c>
      <c r="O881" s="252"/>
      <c r="P881" s="252">
        <f t="shared" si="43"/>
        <v>15049.490000000002</v>
      </c>
      <c r="Q881" s="252"/>
      <c r="R881" s="183"/>
      <c r="S881" s="255"/>
      <c r="T881" s="19"/>
      <c r="U881" s="19"/>
      <c r="V881" s="19"/>
      <c r="W881" s="19"/>
      <c r="X881" s="19"/>
    </row>
    <row r="882" spans="1:25" s="254" customFormat="1" x14ac:dyDescent="0.25">
      <c r="A882" s="354" t="s">
        <v>6273</v>
      </c>
      <c r="B882" s="355" t="s">
        <v>6274</v>
      </c>
      <c r="C882" s="273" t="s">
        <v>2021</v>
      </c>
      <c r="D882" s="352" t="s">
        <v>6275</v>
      </c>
      <c r="E882" s="359" t="s">
        <v>4800</v>
      </c>
      <c r="F882" s="353">
        <v>45798</v>
      </c>
      <c r="G882" s="359" t="s">
        <v>331</v>
      </c>
      <c r="H882" s="359"/>
      <c r="I882" s="252">
        <v>4168.8999999999996</v>
      </c>
      <c r="J882" s="252">
        <v>646.17999999999995</v>
      </c>
      <c r="K882" s="252">
        <v>3985.04</v>
      </c>
      <c r="L882" s="252">
        <v>741.6</v>
      </c>
      <c r="M882" s="19"/>
      <c r="N882" s="252">
        <v>165.2</v>
      </c>
      <c r="O882" s="252"/>
      <c r="P882" s="252">
        <f t="shared" si="43"/>
        <v>9706.92</v>
      </c>
      <c r="Q882" s="252">
        <v>9706.92</v>
      </c>
      <c r="R882" s="183">
        <v>45839</v>
      </c>
      <c r="S882" s="255">
        <v>4060121</v>
      </c>
      <c r="T882" s="19"/>
      <c r="U882" s="19"/>
      <c r="V882" s="19"/>
      <c r="W882" s="19"/>
      <c r="X882" s="19"/>
    </row>
    <row r="883" spans="1:25" s="254" customFormat="1" x14ac:dyDescent="0.25">
      <c r="A883" s="309" t="s">
        <v>6208</v>
      </c>
      <c r="B883" s="311" t="s">
        <v>1714</v>
      </c>
      <c r="C883" s="273" t="s">
        <v>2021</v>
      </c>
      <c r="D883" s="308" t="s">
        <v>6209</v>
      </c>
      <c r="E883" s="313" t="s">
        <v>5583</v>
      </c>
      <c r="F883" s="310">
        <v>45782</v>
      </c>
      <c r="G883" s="313" t="s">
        <v>331</v>
      </c>
      <c r="H883" s="313"/>
      <c r="I883" s="252">
        <v>4168.8999999999996</v>
      </c>
      <c r="J883" s="252">
        <v>646.17999999999995</v>
      </c>
      <c r="K883" s="252">
        <v>3985.04</v>
      </c>
      <c r="L883" s="252">
        <v>741.6</v>
      </c>
      <c r="M883" s="19"/>
      <c r="N883" s="252">
        <v>165.2</v>
      </c>
      <c r="O883" s="252"/>
      <c r="P883" s="252">
        <f t="shared" si="43"/>
        <v>9706.92</v>
      </c>
      <c r="Q883" s="252">
        <v>9706.92</v>
      </c>
      <c r="R883" s="183">
        <v>45796</v>
      </c>
      <c r="S883" s="255">
        <v>4026943</v>
      </c>
      <c r="T883" s="19"/>
      <c r="U883" s="19"/>
      <c r="V883" s="19"/>
      <c r="W883" s="19"/>
      <c r="X883" s="19"/>
    </row>
    <row r="884" spans="1:25" s="320" customFormat="1" x14ac:dyDescent="0.25">
      <c r="A884" s="617" t="s">
        <v>6189</v>
      </c>
      <c r="B884" s="588" t="s">
        <v>5885</v>
      </c>
      <c r="C884" s="615" t="s">
        <v>2021</v>
      </c>
      <c r="D884" s="588" t="s">
        <v>6190</v>
      </c>
      <c r="E884" s="588" t="s">
        <v>4858</v>
      </c>
      <c r="F884" s="590">
        <v>45776</v>
      </c>
      <c r="G884" s="588" t="s">
        <v>328</v>
      </c>
      <c r="H884" s="317">
        <v>1</v>
      </c>
      <c r="I884" s="318">
        <v>2259.4699999999998</v>
      </c>
      <c r="J884" s="318">
        <v>937</v>
      </c>
      <c r="K884" s="318">
        <v>3812.66</v>
      </c>
      <c r="L884" s="318">
        <v>733.49</v>
      </c>
      <c r="M884" s="319"/>
      <c r="N884" s="318">
        <v>119.96</v>
      </c>
      <c r="O884" s="318"/>
      <c r="P884" s="318">
        <f t="shared" si="43"/>
        <v>7862.579999999999</v>
      </c>
      <c r="Q884" s="318">
        <v>7924.44</v>
      </c>
      <c r="R884" s="373">
        <v>45867</v>
      </c>
      <c r="S884" s="374">
        <v>4074316</v>
      </c>
      <c r="T884" s="319"/>
      <c r="U884" s="319"/>
      <c r="V884" s="319"/>
      <c r="W884" s="319"/>
      <c r="X884" s="319"/>
    </row>
    <row r="885" spans="1:25" s="320" customFormat="1" x14ac:dyDescent="0.25">
      <c r="A885" s="618"/>
      <c r="B885" s="589"/>
      <c r="C885" s="616"/>
      <c r="D885" s="589"/>
      <c r="E885" s="589"/>
      <c r="F885" s="591"/>
      <c r="G885" s="589"/>
      <c r="H885" s="317">
        <v>2</v>
      </c>
      <c r="I885" s="318"/>
      <c r="J885" s="318"/>
      <c r="K885" s="318"/>
      <c r="L885" s="318"/>
      <c r="M885" s="319"/>
      <c r="N885" s="318"/>
      <c r="O885" s="318"/>
      <c r="P885" s="318"/>
      <c r="Q885" s="318"/>
      <c r="R885" s="373"/>
      <c r="S885" s="374"/>
      <c r="T885" s="319"/>
      <c r="U885" s="319"/>
      <c r="V885" s="319"/>
      <c r="W885" s="319"/>
      <c r="X885" s="319"/>
    </row>
    <row r="886" spans="1:25" s="320" customFormat="1" x14ac:dyDescent="0.25">
      <c r="A886" s="559" t="s">
        <v>6276</v>
      </c>
      <c r="B886" s="557" t="s">
        <v>6277</v>
      </c>
      <c r="C886" s="370" t="s">
        <v>2021</v>
      </c>
      <c r="D886" s="558" t="s">
        <v>6278</v>
      </c>
      <c r="E886" s="317" t="s">
        <v>4732</v>
      </c>
      <c r="F886" s="560">
        <v>45831</v>
      </c>
      <c r="G886" s="317" t="s">
        <v>331</v>
      </c>
      <c r="H886" s="317"/>
      <c r="I886" s="318">
        <v>7438.34</v>
      </c>
      <c r="J886" s="318">
        <v>1152.95</v>
      </c>
      <c r="K886" s="318">
        <v>7110.28</v>
      </c>
      <c r="L886" s="318">
        <v>1323.19</v>
      </c>
      <c r="M886" s="319"/>
      <c r="N886" s="318">
        <v>294.75</v>
      </c>
      <c r="O886" s="318"/>
      <c r="P886" s="318">
        <f t="shared" si="43"/>
        <v>17319.509999999998</v>
      </c>
      <c r="Q886" s="318">
        <v>17688.27</v>
      </c>
      <c r="R886" s="373">
        <v>45967</v>
      </c>
      <c r="S886" s="374">
        <v>4152566</v>
      </c>
      <c r="T886" s="319"/>
      <c r="U886" s="319"/>
      <c r="V886" s="319"/>
      <c r="W886" s="319"/>
      <c r="X886" s="319"/>
    </row>
    <row r="887" spans="1:25" s="254" customFormat="1" x14ac:dyDescent="0.25">
      <c r="A887" s="354" t="s">
        <v>6212</v>
      </c>
      <c r="B887" s="355" t="s">
        <v>5825</v>
      </c>
      <c r="C887" s="273" t="s">
        <v>2021</v>
      </c>
      <c r="D887" s="352" t="s">
        <v>6213</v>
      </c>
      <c r="E887" s="359" t="s">
        <v>6003</v>
      </c>
      <c r="F887" s="353">
        <v>45790</v>
      </c>
      <c r="G887" s="359" t="s">
        <v>328</v>
      </c>
      <c r="H887" s="359"/>
      <c r="I887" s="252">
        <v>2277.2399999999998</v>
      </c>
      <c r="J887" s="252">
        <v>944.38</v>
      </c>
      <c r="K887" s="252">
        <v>3842.66</v>
      </c>
      <c r="L887" s="252">
        <v>739.26</v>
      </c>
      <c r="M887" s="19"/>
      <c r="N887" s="252">
        <v>120.9</v>
      </c>
      <c r="O887" s="252"/>
      <c r="P887" s="252">
        <f t="shared" si="43"/>
        <v>7924.44</v>
      </c>
      <c r="Q887" s="252">
        <v>7924.44</v>
      </c>
      <c r="R887" s="183">
        <v>45841</v>
      </c>
      <c r="S887" s="255">
        <v>4062470</v>
      </c>
      <c r="T887" s="19"/>
      <c r="U887" s="19"/>
      <c r="V887" s="19"/>
      <c r="W887" s="19"/>
      <c r="X887" s="19"/>
    </row>
    <row r="888" spans="1:25" s="429" customFormat="1" x14ac:dyDescent="0.25">
      <c r="A888" s="421" t="s">
        <v>6162</v>
      </c>
      <c r="B888" s="422" t="s">
        <v>5991</v>
      </c>
      <c r="C888" s="423" t="s">
        <v>2021</v>
      </c>
      <c r="D888" s="424" t="s">
        <v>2423</v>
      </c>
      <c r="E888" s="425" t="s">
        <v>3671</v>
      </c>
      <c r="F888" s="426">
        <v>45770</v>
      </c>
      <c r="G888" s="424" t="s">
        <v>330</v>
      </c>
      <c r="H888" s="425"/>
      <c r="I888" s="427">
        <v>7265.14</v>
      </c>
      <c r="J888" s="427">
        <v>671.26</v>
      </c>
      <c r="K888" s="427">
        <v>7076.77</v>
      </c>
      <c r="L888" s="427">
        <v>1466.98</v>
      </c>
      <c r="M888" s="428"/>
      <c r="N888" s="427">
        <v>257.47000000000003</v>
      </c>
      <c r="O888" s="427"/>
      <c r="P888" s="427">
        <f t="shared" si="43"/>
        <v>16737.620000000003</v>
      </c>
      <c r="Q888" s="600" t="s">
        <v>6341</v>
      </c>
      <c r="R888" s="601"/>
      <c r="S888" s="601"/>
      <c r="T888" s="602"/>
      <c r="U888" s="428"/>
      <c r="V888" s="428"/>
      <c r="W888" s="428"/>
      <c r="X888" s="428"/>
      <c r="Y888" s="429" t="s">
        <v>6338</v>
      </c>
    </row>
    <row r="889" spans="1:25" s="320" customFormat="1" x14ac:dyDescent="0.25">
      <c r="A889" s="400" t="s">
        <v>6329</v>
      </c>
      <c r="B889" s="369" t="s">
        <v>5769</v>
      </c>
      <c r="C889" s="370" t="s">
        <v>2021</v>
      </c>
      <c r="D889" s="401" t="s">
        <v>6330</v>
      </c>
      <c r="E889" s="317" t="s">
        <v>5329</v>
      </c>
      <c r="F889" s="402">
        <v>45803</v>
      </c>
      <c r="G889" s="317" t="s">
        <v>328</v>
      </c>
      <c r="H889" s="317"/>
      <c r="I889" s="318">
        <v>2277.2399999999998</v>
      </c>
      <c r="J889" s="318">
        <v>944.38</v>
      </c>
      <c r="K889" s="318">
        <v>3842.66</v>
      </c>
      <c r="L889" s="318">
        <v>739.26</v>
      </c>
      <c r="M889" s="319"/>
      <c r="N889" s="318">
        <v>120.9</v>
      </c>
      <c r="O889" s="318"/>
      <c r="P889" s="318">
        <f t="shared" si="43"/>
        <v>7924.44</v>
      </c>
      <c r="Q889" s="318">
        <v>7725.43</v>
      </c>
      <c r="R889" s="373">
        <v>45955</v>
      </c>
      <c r="S889" s="374">
        <v>4146118</v>
      </c>
      <c r="T889" s="319"/>
      <c r="U889" s="319"/>
      <c r="V889" s="319"/>
      <c r="W889" s="319"/>
      <c r="X889" s="319"/>
    </row>
    <row r="890" spans="1:25" s="254" customFormat="1" x14ac:dyDescent="0.25">
      <c r="A890" s="309" t="s">
        <v>6163</v>
      </c>
      <c r="B890" s="311" t="s">
        <v>6164</v>
      </c>
      <c r="C890" s="273" t="s">
        <v>2021</v>
      </c>
      <c r="D890" s="308" t="s">
        <v>6165</v>
      </c>
      <c r="E890" s="313" t="s">
        <v>5834</v>
      </c>
      <c r="F890" s="310">
        <v>45763</v>
      </c>
      <c r="G890" s="313" t="s">
        <v>328</v>
      </c>
      <c r="H890" s="313"/>
      <c r="I890" s="252">
        <v>2259.4699999999998</v>
      </c>
      <c r="J890" s="252">
        <v>937</v>
      </c>
      <c r="K890" s="252">
        <v>3812.66</v>
      </c>
      <c r="L890" s="252">
        <v>733.49</v>
      </c>
      <c r="M890" s="19"/>
      <c r="N890" s="252">
        <v>119.96</v>
      </c>
      <c r="O890" s="252"/>
      <c r="P890" s="252">
        <f t="shared" si="43"/>
        <v>7862.579999999999</v>
      </c>
      <c r="Q890" s="252">
        <v>7924.44</v>
      </c>
      <c r="R890" s="183">
        <v>45787</v>
      </c>
      <c r="S890" s="255">
        <v>4020188</v>
      </c>
      <c r="T890" s="19"/>
      <c r="U890" s="19"/>
      <c r="V890" s="19"/>
      <c r="W890" s="19"/>
      <c r="X890" s="19"/>
    </row>
    <row r="891" spans="1:25" s="254" customFormat="1" x14ac:dyDescent="0.25">
      <c r="A891" s="354" t="s">
        <v>6240</v>
      </c>
      <c r="B891" s="355" t="s">
        <v>6241</v>
      </c>
      <c r="C891" s="273" t="s">
        <v>2021</v>
      </c>
      <c r="D891" s="352" t="s">
        <v>6242</v>
      </c>
      <c r="E891" s="359" t="s">
        <v>3227</v>
      </c>
      <c r="F891" s="353">
        <v>45800</v>
      </c>
      <c r="G891" s="359" t="s">
        <v>331</v>
      </c>
      <c r="H891" s="359"/>
      <c r="I891" s="252">
        <v>8337.81</v>
      </c>
      <c r="J891" s="252">
        <v>1292.3699999999999</v>
      </c>
      <c r="K891" s="252">
        <v>7970.08</v>
      </c>
      <c r="L891" s="252">
        <v>1483.19</v>
      </c>
      <c r="M891" s="19"/>
      <c r="N891" s="252">
        <v>330.39</v>
      </c>
      <c r="O891" s="252"/>
      <c r="P891" s="252">
        <f t="shared" si="43"/>
        <v>19413.84</v>
      </c>
      <c r="Q891" s="252">
        <v>19413.84</v>
      </c>
      <c r="R891" s="183">
        <v>45856</v>
      </c>
      <c r="S891" s="255">
        <v>4069474</v>
      </c>
      <c r="T891" s="19"/>
      <c r="U891" s="19"/>
      <c r="V891" s="19"/>
      <c r="W891" s="19"/>
      <c r="X891" s="19"/>
    </row>
    <row r="892" spans="1:25" s="254" customFormat="1" x14ac:dyDescent="0.25">
      <c r="A892" s="309" t="s">
        <v>6214</v>
      </c>
      <c r="B892" s="311" t="s">
        <v>6215</v>
      </c>
      <c r="C892" s="273" t="s">
        <v>2021</v>
      </c>
      <c r="D892" s="308" t="s">
        <v>6216</v>
      </c>
      <c r="E892" s="313" t="s">
        <v>1616</v>
      </c>
      <c r="F892" s="310">
        <v>45784</v>
      </c>
      <c r="G892" s="313" t="s">
        <v>328</v>
      </c>
      <c r="H892" s="313"/>
      <c r="I892" s="252">
        <v>2277.2399999999998</v>
      </c>
      <c r="J892" s="252">
        <v>944.38</v>
      </c>
      <c r="K892" s="252">
        <v>3842.66</v>
      </c>
      <c r="L892" s="252">
        <v>739.26</v>
      </c>
      <c r="M892" s="19"/>
      <c r="N892" s="252">
        <v>120.9</v>
      </c>
      <c r="O892" s="252"/>
      <c r="P892" s="252">
        <f t="shared" si="43"/>
        <v>7924.44</v>
      </c>
      <c r="Q892" s="252">
        <v>7924.44</v>
      </c>
      <c r="R892" s="183">
        <v>45792</v>
      </c>
      <c r="S892" s="255">
        <v>4022897</v>
      </c>
      <c r="T892" s="19"/>
      <c r="U892" s="19"/>
      <c r="V892" s="19"/>
      <c r="W892" s="19"/>
      <c r="X892" s="19"/>
    </row>
    <row r="893" spans="1:25" s="320" customFormat="1" x14ac:dyDescent="0.25">
      <c r="A893" s="368" t="s">
        <v>6302</v>
      </c>
      <c r="B893" s="369" t="s">
        <v>4779</v>
      </c>
      <c r="C893" s="370" t="s">
        <v>2021</v>
      </c>
      <c r="D893" s="371" t="s">
        <v>6303</v>
      </c>
      <c r="E893" s="317" t="s">
        <v>4732</v>
      </c>
      <c r="F893" s="372">
        <v>45866</v>
      </c>
      <c r="G893" s="317" t="s">
        <v>331</v>
      </c>
      <c r="H893" s="317"/>
      <c r="I893" s="318">
        <v>4168.8999999999996</v>
      </c>
      <c r="J893" s="318">
        <v>646.17999999999995</v>
      </c>
      <c r="K893" s="318">
        <v>3985.04</v>
      </c>
      <c r="L893" s="318">
        <v>741.6</v>
      </c>
      <c r="M893" s="319"/>
      <c r="N893" s="318">
        <v>165.2</v>
      </c>
      <c r="O893" s="318"/>
      <c r="P893" s="318">
        <f t="shared" si="43"/>
        <v>9706.92</v>
      </c>
      <c r="Q893" s="318">
        <v>9768.93</v>
      </c>
      <c r="R893" s="375">
        <v>45876</v>
      </c>
      <c r="S893" s="374">
        <v>4082247</v>
      </c>
      <c r="T893" s="319"/>
      <c r="U893" s="319"/>
      <c r="V893" s="319"/>
      <c r="W893" s="319"/>
      <c r="X893" s="319"/>
    </row>
    <row r="894" spans="1:25" s="320" customFormat="1" x14ac:dyDescent="0.25">
      <c r="A894" s="580" t="s">
        <v>6527</v>
      </c>
      <c r="B894" s="582" t="s">
        <v>6528</v>
      </c>
      <c r="C894" s="370" t="s">
        <v>2021</v>
      </c>
      <c r="D894" s="579" t="s">
        <v>6529</v>
      </c>
      <c r="E894" s="317" t="s">
        <v>5114</v>
      </c>
      <c r="F894" s="581">
        <v>45799</v>
      </c>
      <c r="G894" s="579" t="s">
        <v>330</v>
      </c>
      <c r="H894" s="317"/>
      <c r="I894" s="318">
        <v>13064.78</v>
      </c>
      <c r="J894" s="318">
        <v>1207.1199999999999</v>
      </c>
      <c r="K894" s="318">
        <v>12726.04</v>
      </c>
      <c r="L894" s="318">
        <v>2638.04</v>
      </c>
      <c r="M894" s="319"/>
      <c r="N894" s="318">
        <v>463</v>
      </c>
      <c r="O894" s="318"/>
      <c r="P894" s="318">
        <f t="shared" si="43"/>
        <v>30098.980000000003</v>
      </c>
      <c r="Q894" s="318">
        <v>34457</v>
      </c>
      <c r="R894" s="583">
        <v>46058</v>
      </c>
      <c r="S894" s="374">
        <v>4218127</v>
      </c>
      <c r="T894" s="319"/>
      <c r="U894" s="319"/>
      <c r="V894" s="319"/>
      <c r="W894" s="319"/>
      <c r="X894" s="319"/>
    </row>
    <row r="895" spans="1:25" s="254" customFormat="1" x14ac:dyDescent="0.25">
      <c r="A895" s="309" t="s">
        <v>6231</v>
      </c>
      <c r="B895" s="311" t="s">
        <v>6232</v>
      </c>
      <c r="C895" s="273" t="s">
        <v>2021</v>
      </c>
      <c r="D895" s="308" t="s">
        <v>6233</v>
      </c>
      <c r="E895" s="313" t="s">
        <v>5329</v>
      </c>
      <c r="F895" s="310">
        <v>45796</v>
      </c>
      <c r="G895" s="313" t="s">
        <v>328</v>
      </c>
      <c r="H895" s="313"/>
      <c r="I895" s="252">
        <v>2277.2399999999998</v>
      </c>
      <c r="J895" s="252">
        <v>944.38</v>
      </c>
      <c r="K895" s="252">
        <v>3842.66</v>
      </c>
      <c r="L895" s="252">
        <v>739.26</v>
      </c>
      <c r="M895" s="19"/>
      <c r="N895" s="252">
        <v>120.9</v>
      </c>
      <c r="O895" s="252"/>
      <c r="P895" s="252">
        <f t="shared" ref="P895" si="44">SUM(I895:N895)</f>
        <v>7924.44</v>
      </c>
      <c r="Q895" s="252">
        <v>7924.44</v>
      </c>
      <c r="R895" s="183">
        <v>45806</v>
      </c>
      <c r="S895" s="255">
        <v>4037951</v>
      </c>
      <c r="T895" s="19"/>
      <c r="U895" s="19"/>
      <c r="V895" s="19"/>
      <c r="W895" s="19"/>
      <c r="X895" s="19"/>
    </row>
    <row r="896" spans="1:25" s="320" customFormat="1" x14ac:dyDescent="0.25">
      <c r="A896" s="499" t="s">
        <v>6217</v>
      </c>
      <c r="B896" s="492" t="s">
        <v>6218</v>
      </c>
      <c r="C896" s="370" t="s">
        <v>2021</v>
      </c>
      <c r="D896" s="495" t="s">
        <v>6219</v>
      </c>
      <c r="E896" s="317" t="s">
        <v>4904</v>
      </c>
      <c r="F896" s="502">
        <v>45789</v>
      </c>
      <c r="G896" s="317" t="s">
        <v>325</v>
      </c>
      <c r="H896" s="317"/>
      <c r="I896" s="318">
        <v>3941.48</v>
      </c>
      <c r="J896" s="318">
        <v>338.27</v>
      </c>
      <c r="K896" s="318">
        <v>3566.23</v>
      </c>
      <c r="L896" s="318">
        <v>1020.43</v>
      </c>
      <c r="M896" s="319"/>
      <c r="N896" s="318">
        <v>137.58000000000001</v>
      </c>
      <c r="O896" s="318"/>
      <c r="P896" s="318">
        <f t="shared" si="43"/>
        <v>9003.99</v>
      </c>
      <c r="Q896" s="318">
        <v>9061.51</v>
      </c>
      <c r="R896" s="373">
        <v>45923</v>
      </c>
      <c r="S896" s="374">
        <v>5126584</v>
      </c>
      <c r="T896" s="319"/>
      <c r="U896" s="319"/>
      <c r="V896" s="319"/>
      <c r="W896" s="319"/>
      <c r="X896" s="319"/>
      <c r="Y896" s="320" t="s">
        <v>6338</v>
      </c>
    </row>
    <row r="897" spans="1:24" s="254" customFormat="1" x14ac:dyDescent="0.25">
      <c r="A897" s="335" t="s">
        <v>6220</v>
      </c>
      <c r="B897" s="341" t="s">
        <v>6221</v>
      </c>
      <c r="C897" s="273" t="s">
        <v>2021</v>
      </c>
      <c r="D897" s="339" t="s">
        <v>6222</v>
      </c>
      <c r="E897" s="342" t="s">
        <v>4858</v>
      </c>
      <c r="F897" s="334">
        <v>45791</v>
      </c>
      <c r="G897" s="336" t="s">
        <v>328</v>
      </c>
      <c r="H897" s="336"/>
      <c r="I897" s="252">
        <v>2277.2399999999998</v>
      </c>
      <c r="J897" s="252">
        <v>944.38</v>
      </c>
      <c r="K897" s="252">
        <v>3842.66</v>
      </c>
      <c r="L897" s="252">
        <v>739.26</v>
      </c>
      <c r="M897" s="19"/>
      <c r="N897" s="252">
        <v>120.9</v>
      </c>
      <c r="O897" s="252"/>
      <c r="P897" s="252">
        <f t="shared" si="43"/>
        <v>7924.44</v>
      </c>
      <c r="Q897" s="252">
        <v>7924.44</v>
      </c>
      <c r="R897" s="183">
        <v>45813</v>
      </c>
      <c r="S897" s="255">
        <v>4046197</v>
      </c>
      <c r="T897" s="19"/>
      <c r="U897" s="19"/>
      <c r="V897" s="19"/>
      <c r="W897" s="19"/>
      <c r="X897" s="19"/>
    </row>
    <row r="898" spans="1:24" s="320" customFormat="1" x14ac:dyDescent="0.25">
      <c r="A898" s="368" t="s">
        <v>6305</v>
      </c>
      <c r="B898" s="369" t="s">
        <v>6331</v>
      </c>
      <c r="C898" s="370" t="s">
        <v>2021</v>
      </c>
      <c r="D898" s="371" t="s">
        <v>6306</v>
      </c>
      <c r="E898" s="317" t="s">
        <v>5457</v>
      </c>
      <c r="F898" s="372">
        <v>45799</v>
      </c>
      <c r="G898" s="371" t="s">
        <v>330</v>
      </c>
      <c r="H898" s="317"/>
      <c r="I898" s="318">
        <v>3661.15</v>
      </c>
      <c r="J898" s="318">
        <v>338.27</v>
      </c>
      <c r="K898" s="318">
        <v>3566.23</v>
      </c>
      <c r="L898" s="318">
        <v>739.26</v>
      </c>
      <c r="M898" s="319"/>
      <c r="N898" s="318">
        <v>129.75</v>
      </c>
      <c r="O898" s="318"/>
      <c r="P898" s="318">
        <f t="shared" si="43"/>
        <v>8434.66</v>
      </c>
      <c r="Q898" s="318">
        <v>8488.5400000000009</v>
      </c>
      <c r="R898" s="373">
        <v>45874</v>
      </c>
      <c r="S898" s="374">
        <v>4080550</v>
      </c>
      <c r="T898" s="319"/>
      <c r="U898" s="319"/>
      <c r="V898" s="319"/>
      <c r="W898" s="319"/>
      <c r="X898" s="319"/>
    </row>
    <row r="899" spans="1:24" s="254" customFormat="1" x14ac:dyDescent="0.25">
      <c r="A899" s="354" t="s">
        <v>6292</v>
      </c>
      <c r="B899" s="355" t="s">
        <v>5769</v>
      </c>
      <c r="C899" s="273" t="s">
        <v>2021</v>
      </c>
      <c r="D899" s="352" t="s">
        <v>6293</v>
      </c>
      <c r="E899" s="359" t="s">
        <v>5329</v>
      </c>
      <c r="F899" s="353">
        <v>45824</v>
      </c>
      <c r="G899" s="359" t="s">
        <v>328</v>
      </c>
      <c r="H899" s="359"/>
      <c r="I899" s="252">
        <v>2277.2399999999998</v>
      </c>
      <c r="J899" s="252">
        <v>944.38</v>
      </c>
      <c r="K899" s="252">
        <v>3842.66</v>
      </c>
      <c r="L899" s="252">
        <v>739.26</v>
      </c>
      <c r="M899" s="19"/>
      <c r="N899" s="252">
        <v>120.9</v>
      </c>
      <c r="O899" s="252"/>
      <c r="P899" s="252">
        <f t="shared" ref="P899" si="45">SUM(I899:N899)</f>
        <v>7924.44</v>
      </c>
      <c r="Q899" s="252">
        <v>7924.44</v>
      </c>
      <c r="R899" s="183">
        <v>45856</v>
      </c>
      <c r="S899" s="255">
        <v>4069549</v>
      </c>
      <c r="T899" s="19"/>
      <c r="U899" s="19"/>
      <c r="V899" s="19"/>
      <c r="W899" s="19"/>
      <c r="X899" s="19"/>
    </row>
    <row r="900" spans="1:24" s="320" customFormat="1" x14ac:dyDescent="0.25">
      <c r="A900" s="368" t="s">
        <v>6243</v>
      </c>
      <c r="B900" s="369" t="s">
        <v>6244</v>
      </c>
      <c r="C900" s="370" t="s">
        <v>2021</v>
      </c>
      <c r="D900" s="371" t="s">
        <v>6245</v>
      </c>
      <c r="E900" s="317" t="s">
        <v>1820</v>
      </c>
      <c r="F900" s="372">
        <v>45810</v>
      </c>
      <c r="G900" s="317" t="s">
        <v>331</v>
      </c>
      <c r="H900" s="317"/>
      <c r="I900" s="318">
        <v>4168.8999999999996</v>
      </c>
      <c r="J900" s="318">
        <v>646.17999999999995</v>
      </c>
      <c r="K900" s="318">
        <v>3985.04</v>
      </c>
      <c r="L900" s="318">
        <v>741.6</v>
      </c>
      <c r="M900" s="319"/>
      <c r="N900" s="318">
        <v>165.2</v>
      </c>
      <c r="O900" s="318"/>
      <c r="P900" s="318">
        <f t="shared" ref="P900:P918" si="46">SUM(I900:N900)</f>
        <v>9706.92</v>
      </c>
      <c r="Q900" s="318">
        <v>9950.7000000000007</v>
      </c>
      <c r="R900" s="373">
        <v>45869</v>
      </c>
      <c r="S900" s="374">
        <v>4076542</v>
      </c>
      <c r="T900" s="319"/>
      <c r="U900" s="319"/>
      <c r="V900" s="319"/>
      <c r="W900" s="319"/>
      <c r="X900" s="319"/>
    </row>
    <row r="901" spans="1:24" s="254" customFormat="1" x14ac:dyDescent="0.25">
      <c r="A901" s="335" t="s">
        <v>6257</v>
      </c>
      <c r="B901" s="341" t="s">
        <v>5500</v>
      </c>
      <c r="C901" s="273" t="s">
        <v>2021</v>
      </c>
      <c r="D901" s="339" t="s">
        <v>6258</v>
      </c>
      <c r="E901" s="342" t="s">
        <v>1616</v>
      </c>
      <c r="F901" s="334">
        <v>45810</v>
      </c>
      <c r="G901" s="336" t="s">
        <v>328</v>
      </c>
      <c r="H901" s="336"/>
      <c r="I901" s="252">
        <v>2277.2399999999998</v>
      </c>
      <c r="J901" s="252">
        <v>944.38</v>
      </c>
      <c r="K901" s="252">
        <v>3842.66</v>
      </c>
      <c r="L901" s="252">
        <v>739.26</v>
      </c>
      <c r="M901" s="19"/>
      <c r="N901" s="252">
        <v>120.9</v>
      </c>
      <c r="O901" s="252"/>
      <c r="P901" s="252">
        <f t="shared" si="46"/>
        <v>7924.44</v>
      </c>
      <c r="Q901" s="252">
        <v>7924.44</v>
      </c>
      <c r="R901" s="183">
        <v>45828</v>
      </c>
      <c r="S901" s="255">
        <v>4054754</v>
      </c>
      <c r="T901" s="19"/>
      <c r="U901" s="19"/>
      <c r="V901" s="19"/>
      <c r="W901" s="19"/>
      <c r="X901" s="19"/>
    </row>
    <row r="902" spans="1:24" s="254" customFormat="1" x14ac:dyDescent="0.25">
      <c r="A902" s="354" t="s">
        <v>6246</v>
      </c>
      <c r="B902" s="355" t="s">
        <v>1693</v>
      </c>
      <c r="C902" s="273" t="s">
        <v>2021</v>
      </c>
      <c r="D902" s="352" t="s">
        <v>2694</v>
      </c>
      <c r="E902" s="359" t="s">
        <v>5707</v>
      </c>
      <c r="F902" s="353">
        <v>45821</v>
      </c>
      <c r="G902" s="359" t="s">
        <v>329</v>
      </c>
      <c r="H902" s="359"/>
      <c r="I902" s="252">
        <v>1679.6</v>
      </c>
      <c r="J902" s="252">
        <v>1797.18</v>
      </c>
      <c r="K902" s="252">
        <v>1522.02</v>
      </c>
      <c r="L902" s="252">
        <v>739.26</v>
      </c>
      <c r="M902" s="19"/>
      <c r="N902" s="252">
        <v>116.73</v>
      </c>
      <c r="O902" s="252"/>
      <c r="P902" s="252">
        <f t="shared" si="46"/>
        <v>5854.7899999999991</v>
      </c>
      <c r="Q902" s="252">
        <v>5854.79</v>
      </c>
      <c r="R902" s="183">
        <v>45859</v>
      </c>
      <c r="S902" s="255">
        <v>4070993</v>
      </c>
      <c r="T902" s="19"/>
      <c r="U902" s="19"/>
      <c r="V902" s="19"/>
      <c r="W902" s="19"/>
      <c r="X902" s="19"/>
    </row>
    <row r="903" spans="1:24" s="320" customFormat="1" x14ac:dyDescent="0.25">
      <c r="A903" s="569" t="s">
        <v>6493</v>
      </c>
      <c r="B903" s="567" t="s">
        <v>6494</v>
      </c>
      <c r="C903" s="370" t="s">
        <v>2021</v>
      </c>
      <c r="D903" s="568" t="s">
        <v>6495</v>
      </c>
      <c r="E903" s="317" t="s">
        <v>4904</v>
      </c>
      <c r="F903" s="570">
        <v>45939</v>
      </c>
      <c r="G903" s="317" t="s">
        <v>325</v>
      </c>
      <c r="H903" s="317"/>
      <c r="I903" s="318">
        <v>7933.31</v>
      </c>
      <c r="J903" s="318">
        <v>680.87</v>
      </c>
      <c r="K903" s="318">
        <v>7178.01</v>
      </c>
      <c r="L903" s="318">
        <v>2053.89</v>
      </c>
      <c r="M903" s="319"/>
      <c r="N903" s="318">
        <v>276.91000000000003</v>
      </c>
      <c r="O903" s="318"/>
      <c r="P903" s="318">
        <f t="shared" si="46"/>
        <v>18122.990000000002</v>
      </c>
      <c r="Q903" s="318">
        <v>18391.39</v>
      </c>
      <c r="R903" s="373">
        <v>46006</v>
      </c>
      <c r="S903" s="374">
        <v>4189740</v>
      </c>
      <c r="T903" s="319"/>
      <c r="U903" s="319"/>
      <c r="V903" s="319"/>
      <c r="W903" s="319"/>
      <c r="X903" s="319"/>
    </row>
    <row r="904" spans="1:24" s="320" customFormat="1" x14ac:dyDescent="0.25">
      <c r="A904" s="535" t="s">
        <v>6416</v>
      </c>
      <c r="B904" s="533" t="s">
        <v>1693</v>
      </c>
      <c r="C904" s="370" t="s">
        <v>2021</v>
      </c>
      <c r="D904" s="534" t="s">
        <v>6417</v>
      </c>
      <c r="E904" s="317" t="s">
        <v>5405</v>
      </c>
      <c r="F904" s="536" t="s">
        <v>6418</v>
      </c>
      <c r="G904" s="534" t="s">
        <v>330</v>
      </c>
      <c r="H904" s="317"/>
      <c r="I904" s="318">
        <v>3684.54</v>
      </c>
      <c r="J904" s="318">
        <v>340.43</v>
      </c>
      <c r="K904" s="318">
        <v>3589.01</v>
      </c>
      <c r="L904" s="318">
        <v>743.98</v>
      </c>
      <c r="M904" s="319"/>
      <c r="N904" s="318">
        <v>130.58000000000001</v>
      </c>
      <c r="O904" s="318"/>
      <c r="P904" s="318">
        <f t="shared" si="46"/>
        <v>8488.5399999999991</v>
      </c>
      <c r="Q904" s="318">
        <v>8488.5540000000001</v>
      </c>
      <c r="R904" s="373">
        <v>45951</v>
      </c>
      <c r="S904" s="374">
        <v>4142924</v>
      </c>
      <c r="T904" s="319"/>
      <c r="U904" s="319"/>
      <c r="V904" s="319"/>
      <c r="W904" s="319"/>
      <c r="X904" s="319"/>
    </row>
    <row r="905" spans="1:24" s="254" customFormat="1" x14ac:dyDescent="0.25">
      <c r="A905" s="354" t="s">
        <v>6247</v>
      </c>
      <c r="B905" s="355" t="s">
        <v>5991</v>
      </c>
      <c r="C905" s="273" t="s">
        <v>2021</v>
      </c>
      <c r="D905" s="352" t="s">
        <v>6248</v>
      </c>
      <c r="E905" s="359" t="s">
        <v>6249</v>
      </c>
      <c r="F905" s="353">
        <v>45813</v>
      </c>
      <c r="G905" s="359" t="s">
        <v>331</v>
      </c>
      <c r="H905" s="359"/>
      <c r="I905" s="252">
        <v>7438.34</v>
      </c>
      <c r="J905" s="252">
        <v>1152.95</v>
      </c>
      <c r="K905" s="252">
        <v>7110.28</v>
      </c>
      <c r="L905" s="252">
        <v>1323.19</v>
      </c>
      <c r="M905" s="19"/>
      <c r="N905" s="252">
        <v>294.75</v>
      </c>
      <c r="O905" s="252"/>
      <c r="P905" s="252">
        <f t="shared" si="46"/>
        <v>17319.509999999998</v>
      </c>
      <c r="Q905" s="252"/>
      <c r="R905" s="183"/>
      <c r="S905" s="255"/>
      <c r="T905" s="19"/>
      <c r="U905" s="19"/>
      <c r="V905" s="19"/>
      <c r="W905" s="19"/>
      <c r="X905" s="19"/>
    </row>
    <row r="906" spans="1:24" s="254" customFormat="1" x14ac:dyDescent="0.25">
      <c r="A906" s="335" t="s">
        <v>6259</v>
      </c>
      <c r="B906" s="341" t="s">
        <v>5733</v>
      </c>
      <c r="C906" s="273" t="s">
        <v>2021</v>
      </c>
      <c r="D906" s="339" t="s">
        <v>6260</v>
      </c>
      <c r="E906" s="342" t="s">
        <v>4800</v>
      </c>
      <c r="F906" s="334">
        <v>45825</v>
      </c>
      <c r="G906" s="336" t="s">
        <v>326</v>
      </c>
      <c r="H906" s="336"/>
      <c r="I906" s="252">
        <v>6361.4</v>
      </c>
      <c r="J906" s="252">
        <v>920.89</v>
      </c>
      <c r="K906" s="252">
        <v>730.31</v>
      </c>
      <c r="L906" s="252">
        <v>6857.28</v>
      </c>
      <c r="M906" s="19"/>
      <c r="N906" s="252">
        <v>130.13</v>
      </c>
      <c r="O906" s="252"/>
      <c r="P906" s="252">
        <f t="shared" si="46"/>
        <v>15000.01</v>
      </c>
      <c r="Q906" s="252">
        <v>15000.01</v>
      </c>
      <c r="R906" s="183">
        <v>45824</v>
      </c>
      <c r="S906" s="255">
        <v>4057647</v>
      </c>
      <c r="T906" s="19"/>
      <c r="U906" s="19"/>
      <c r="V906" s="19"/>
      <c r="W906" s="19"/>
      <c r="X906" s="19"/>
    </row>
    <row r="907" spans="1:24" s="320" customFormat="1" x14ac:dyDescent="0.25">
      <c r="A907" s="381" t="s">
        <v>6309</v>
      </c>
      <c r="B907" s="369" t="s">
        <v>5885</v>
      </c>
      <c r="C907" s="370" t="s">
        <v>2021</v>
      </c>
      <c r="D907" s="382" t="s">
        <v>6310</v>
      </c>
      <c r="E907" s="317" t="s">
        <v>5329</v>
      </c>
      <c r="F907" s="383">
        <v>45852</v>
      </c>
      <c r="G907" s="317" t="s">
        <v>328</v>
      </c>
      <c r="H907" s="317"/>
      <c r="I907" s="318">
        <v>2277.2399999999998</v>
      </c>
      <c r="J907" s="318">
        <v>944.38</v>
      </c>
      <c r="K907" s="318">
        <v>3842.66</v>
      </c>
      <c r="L907" s="318">
        <v>739.26</v>
      </c>
      <c r="M907" s="319"/>
      <c r="N907" s="318">
        <v>120.9</v>
      </c>
      <c r="O907" s="318"/>
      <c r="P907" s="318">
        <f t="shared" si="46"/>
        <v>7924.44</v>
      </c>
      <c r="Q907" s="318">
        <v>7924.44</v>
      </c>
      <c r="R907" s="373">
        <v>45879</v>
      </c>
      <c r="S907" s="374">
        <v>4084814</v>
      </c>
      <c r="T907" s="319"/>
      <c r="U907" s="319"/>
      <c r="V907" s="319"/>
      <c r="W907" s="319"/>
      <c r="X907" s="319"/>
    </row>
    <row r="908" spans="1:24" s="320" customFormat="1" x14ac:dyDescent="0.25">
      <c r="A908" s="509" t="s">
        <v>6307</v>
      </c>
      <c r="B908" s="512" t="s">
        <v>5725</v>
      </c>
      <c r="C908" s="370" t="s">
        <v>2021</v>
      </c>
      <c r="D908" s="510" t="s">
        <v>6308</v>
      </c>
      <c r="E908" s="317" t="s">
        <v>4823</v>
      </c>
      <c r="F908" s="511">
        <v>45869</v>
      </c>
      <c r="G908" s="317" t="s">
        <v>331</v>
      </c>
      <c r="H908" s="317"/>
      <c r="I908" s="318">
        <v>8391.06</v>
      </c>
      <c r="J908" s="318">
        <v>1300.6199999999999</v>
      </c>
      <c r="K908" s="318">
        <v>8020.98</v>
      </c>
      <c r="L908" s="318">
        <v>1492.67</v>
      </c>
      <c r="M908" s="319"/>
      <c r="N908" s="318">
        <v>332.5</v>
      </c>
      <c r="O908" s="318"/>
      <c r="P908" s="318">
        <f t="shared" si="46"/>
        <v>19537.830000000002</v>
      </c>
      <c r="Q908" s="318">
        <v>19537.830000000002</v>
      </c>
      <c r="R908" s="373">
        <v>45894</v>
      </c>
      <c r="S908" s="374">
        <v>4097487</v>
      </c>
      <c r="T908" s="319"/>
      <c r="U908" s="319"/>
      <c r="V908" s="319"/>
      <c r="W908" s="319"/>
      <c r="X908" s="319"/>
    </row>
    <row r="909" spans="1:24" s="320" customFormat="1" x14ac:dyDescent="0.25">
      <c r="A909" s="509" t="s">
        <v>6393</v>
      </c>
      <c r="B909" s="512" t="s">
        <v>6394</v>
      </c>
      <c r="C909" s="370" t="s">
        <v>2021</v>
      </c>
      <c r="D909" s="510" t="s">
        <v>6395</v>
      </c>
      <c r="E909" s="317" t="s">
        <v>5405</v>
      </c>
      <c r="F909" s="511">
        <v>45862</v>
      </c>
      <c r="G909" s="510" t="s">
        <v>330</v>
      </c>
      <c r="H909" s="317"/>
      <c r="I909" s="318">
        <v>4082.02</v>
      </c>
      <c r="J909" s="318">
        <v>377.15</v>
      </c>
      <c r="K909" s="318">
        <v>3976.18</v>
      </c>
      <c r="L909" s="318">
        <v>824.24</v>
      </c>
      <c r="M909" s="319"/>
      <c r="N909" s="318">
        <v>144.66</v>
      </c>
      <c r="O909" s="318"/>
      <c r="P909" s="318">
        <f t="shared" si="46"/>
        <v>9404.25</v>
      </c>
      <c r="Q909" s="318">
        <v>9404.25</v>
      </c>
      <c r="R909" s="373">
        <v>45943</v>
      </c>
      <c r="S909" s="374">
        <v>4138241</v>
      </c>
      <c r="T909" s="319"/>
      <c r="U909" s="319"/>
      <c r="V909" s="319"/>
      <c r="W909" s="319"/>
      <c r="X909" s="319"/>
    </row>
    <row r="910" spans="1:24" s="320" customFormat="1" x14ac:dyDescent="0.25">
      <c r="A910" s="535" t="s">
        <v>6419</v>
      </c>
      <c r="B910" s="533" t="s">
        <v>6420</v>
      </c>
      <c r="C910" s="370" t="s">
        <v>2021</v>
      </c>
      <c r="D910" s="534" t="s">
        <v>6421</v>
      </c>
      <c r="E910" s="317" t="s">
        <v>5138</v>
      </c>
      <c r="F910" s="536">
        <v>45861</v>
      </c>
      <c r="G910" s="317" t="s">
        <v>331</v>
      </c>
      <c r="H910" s="317"/>
      <c r="I910" s="318">
        <v>1679.6</v>
      </c>
      <c r="J910" s="318">
        <v>1797.18</v>
      </c>
      <c r="K910" s="318">
        <v>1522.02</v>
      </c>
      <c r="L910" s="318">
        <v>739.26</v>
      </c>
      <c r="M910" s="319"/>
      <c r="N910" s="318">
        <v>116.73</v>
      </c>
      <c r="O910" s="318"/>
      <c r="P910" s="318">
        <f t="shared" si="46"/>
        <v>5854.7899999999991</v>
      </c>
      <c r="Q910" s="318">
        <v>9404.25</v>
      </c>
      <c r="R910" s="373">
        <v>45964</v>
      </c>
      <c r="S910" s="374">
        <v>4150089</v>
      </c>
      <c r="T910" s="319"/>
      <c r="U910" s="319"/>
      <c r="V910" s="319"/>
      <c r="W910" s="319"/>
      <c r="X910" s="319"/>
    </row>
    <row r="911" spans="1:24" s="320" customFormat="1" x14ac:dyDescent="0.25">
      <c r="A911" s="381" t="s">
        <v>6314</v>
      </c>
      <c r="B911" s="369" t="s">
        <v>6315</v>
      </c>
      <c r="C911" s="370" t="s">
        <v>2021</v>
      </c>
      <c r="D911" s="382" t="s">
        <v>6316</v>
      </c>
      <c r="E911" s="317" t="s">
        <v>4732</v>
      </c>
      <c r="F911" s="383">
        <v>45856</v>
      </c>
      <c r="G911" s="317" t="s">
        <v>331</v>
      </c>
      <c r="H911" s="317"/>
      <c r="I911" s="318">
        <v>4195.53</v>
      </c>
      <c r="J911" s="318">
        <v>650.30999999999995</v>
      </c>
      <c r="K911" s="318">
        <v>4010.49</v>
      </c>
      <c r="L911" s="318">
        <v>746.34</v>
      </c>
      <c r="M911" s="319"/>
      <c r="N911" s="318">
        <v>166.26</v>
      </c>
      <c r="O911" s="318"/>
      <c r="P911" s="318">
        <f t="shared" si="46"/>
        <v>9768.93</v>
      </c>
      <c r="Q911" s="318">
        <v>9768.93</v>
      </c>
      <c r="R911" s="373">
        <v>45886</v>
      </c>
      <c r="S911" s="374">
        <v>4091844</v>
      </c>
      <c r="T911" s="319"/>
      <c r="U911" s="319"/>
      <c r="V911" s="319"/>
      <c r="W911" s="319"/>
      <c r="X911" s="319"/>
    </row>
    <row r="912" spans="1:24" s="320" customFormat="1" x14ac:dyDescent="0.25">
      <c r="A912" s="535" t="s">
        <v>6422</v>
      </c>
      <c r="B912" s="533" t="s">
        <v>6420</v>
      </c>
      <c r="C912" s="370" t="s">
        <v>2021</v>
      </c>
      <c r="D912" s="534" t="s">
        <v>6423</v>
      </c>
      <c r="E912" s="317" t="s">
        <v>5707</v>
      </c>
      <c r="F912" s="536">
        <v>45859</v>
      </c>
      <c r="G912" s="317" t="s">
        <v>331</v>
      </c>
      <c r="H912" s="317"/>
      <c r="I912" s="318">
        <v>4195.53</v>
      </c>
      <c r="J912" s="318">
        <v>650.30999999999995</v>
      </c>
      <c r="K912" s="318">
        <v>4010.49</v>
      </c>
      <c r="L912" s="318">
        <v>746.34</v>
      </c>
      <c r="M912" s="319"/>
      <c r="N912" s="318">
        <v>166.26</v>
      </c>
      <c r="O912" s="318"/>
      <c r="P912" s="318">
        <f t="shared" si="46"/>
        <v>9768.93</v>
      </c>
      <c r="Q912" s="318">
        <v>9768.93</v>
      </c>
      <c r="R912" s="373">
        <v>45964</v>
      </c>
      <c r="S912" s="374">
        <v>4150089</v>
      </c>
      <c r="T912" s="319"/>
      <c r="U912" s="319"/>
      <c r="V912" s="319"/>
      <c r="W912" s="319"/>
      <c r="X912" s="319"/>
    </row>
    <row r="913" spans="1:24" s="320" customFormat="1" x14ac:dyDescent="0.25">
      <c r="A913" s="381" t="s">
        <v>6279</v>
      </c>
      <c r="B913" s="369" t="s">
        <v>1714</v>
      </c>
      <c r="C913" s="370" t="s">
        <v>2021</v>
      </c>
      <c r="D913" s="382" t="s">
        <v>6281</v>
      </c>
      <c r="E913" s="317" t="s">
        <v>5286</v>
      </c>
      <c r="F913" s="383">
        <v>45833</v>
      </c>
      <c r="G913" s="317" t="s">
        <v>328</v>
      </c>
      <c r="H913" s="317"/>
      <c r="I913" s="318">
        <v>2277.2399999999998</v>
      </c>
      <c r="J913" s="318">
        <v>944.38</v>
      </c>
      <c r="K913" s="318">
        <v>3842.66</v>
      </c>
      <c r="L913" s="318">
        <v>739.26</v>
      </c>
      <c r="M913" s="319"/>
      <c r="N913" s="318">
        <v>120.9</v>
      </c>
      <c r="O913" s="318"/>
      <c r="P913" s="318">
        <f t="shared" si="46"/>
        <v>7924.44</v>
      </c>
      <c r="Q913" s="318">
        <v>7975.06</v>
      </c>
      <c r="R913" s="373" t="s">
        <v>6317</v>
      </c>
      <c r="S913" s="374">
        <v>4091845</v>
      </c>
      <c r="T913" s="319"/>
      <c r="U913" s="319"/>
      <c r="V913" s="319"/>
      <c r="W913" s="319"/>
      <c r="X913" s="319"/>
    </row>
    <row r="914" spans="1:24" s="320" customFormat="1" x14ac:dyDescent="0.25">
      <c r="A914" s="368" t="s">
        <v>6280</v>
      </c>
      <c r="B914" s="369" t="s">
        <v>6282</v>
      </c>
      <c r="C914" s="370" t="s">
        <v>2021</v>
      </c>
      <c r="D914" s="371" t="s">
        <v>6283</v>
      </c>
      <c r="E914" s="317" t="s">
        <v>1616</v>
      </c>
      <c r="F914" s="372">
        <v>45838</v>
      </c>
      <c r="G914" s="317" t="s">
        <v>328</v>
      </c>
      <c r="H914" s="317"/>
      <c r="I914" s="318">
        <v>2277.2399999999998</v>
      </c>
      <c r="J914" s="318">
        <v>944.38</v>
      </c>
      <c r="K914" s="318">
        <v>3842.66</v>
      </c>
      <c r="L914" s="318">
        <v>739.26</v>
      </c>
      <c r="M914" s="319"/>
      <c r="N914" s="318">
        <v>120.9</v>
      </c>
      <c r="O914" s="318"/>
      <c r="P914" s="318">
        <f t="shared" si="46"/>
        <v>7924.44</v>
      </c>
      <c r="Q914" s="318">
        <v>7924.44</v>
      </c>
      <c r="R914" s="373">
        <v>45876</v>
      </c>
      <c r="S914" s="374">
        <v>4082243</v>
      </c>
      <c r="T914" s="319"/>
      <c r="U914" s="319"/>
      <c r="V914" s="319"/>
      <c r="W914" s="319"/>
      <c r="X914" s="319"/>
    </row>
    <row r="915" spans="1:24" s="320" customFormat="1" x14ac:dyDescent="0.25">
      <c r="A915" s="553" t="s">
        <v>6424</v>
      </c>
      <c r="B915" s="556" t="s">
        <v>5991</v>
      </c>
      <c r="C915" s="370" t="s">
        <v>2021</v>
      </c>
      <c r="D915" s="554" t="s">
        <v>6425</v>
      </c>
      <c r="E915" s="317" t="s">
        <v>4732</v>
      </c>
      <c r="F915" s="555">
        <v>45881</v>
      </c>
      <c r="G915" s="317" t="s">
        <v>331</v>
      </c>
      <c r="H915" s="317"/>
      <c r="I915" s="318">
        <v>8391.06</v>
      </c>
      <c r="J915" s="318">
        <v>1300.6199999999999</v>
      </c>
      <c r="K915" s="318">
        <v>8020.98</v>
      </c>
      <c r="L915" s="318">
        <v>1492.67</v>
      </c>
      <c r="M915" s="319"/>
      <c r="N915" s="318">
        <v>332.5</v>
      </c>
      <c r="O915" s="318"/>
      <c r="P915" s="318">
        <f t="shared" si="46"/>
        <v>19537.830000000002</v>
      </c>
      <c r="Q915" s="318">
        <v>19537.810000000001</v>
      </c>
      <c r="R915" s="373">
        <v>45966</v>
      </c>
      <c r="S915" s="374">
        <v>4151228</v>
      </c>
      <c r="T915" s="319"/>
      <c r="U915" s="319"/>
      <c r="V915" s="319"/>
      <c r="W915" s="319"/>
      <c r="X915" s="319"/>
    </row>
    <row r="916" spans="1:24" s="320" customFormat="1" x14ac:dyDescent="0.25">
      <c r="A916" s="499" t="s">
        <v>6379</v>
      </c>
      <c r="B916" s="492" t="s">
        <v>6380</v>
      </c>
      <c r="C916" s="370" t="s">
        <v>2021</v>
      </c>
      <c r="D916" s="495" t="s">
        <v>6381</v>
      </c>
      <c r="E916" s="317" t="s">
        <v>4736</v>
      </c>
      <c r="F916" s="502">
        <v>45902</v>
      </c>
      <c r="G916" s="317" t="s">
        <v>325</v>
      </c>
      <c r="H916" s="317"/>
      <c r="I916" s="318">
        <v>7933.31</v>
      </c>
      <c r="J916" s="318">
        <v>680.87</v>
      </c>
      <c r="K916" s="318">
        <v>7178.01</v>
      </c>
      <c r="L916" s="318">
        <v>2053.89</v>
      </c>
      <c r="M916" s="319"/>
      <c r="N916" s="318">
        <v>276.91000000000003</v>
      </c>
      <c r="O916" s="318"/>
      <c r="P916" s="318">
        <f t="shared" si="46"/>
        <v>18122.990000000002</v>
      </c>
      <c r="Q916" s="318">
        <v>18122.990000000002</v>
      </c>
      <c r="R916" s="373">
        <v>45915</v>
      </c>
      <c r="S916" s="374">
        <v>4120049</v>
      </c>
      <c r="T916" s="319"/>
      <c r="U916" s="319"/>
      <c r="V916" s="319"/>
      <c r="W916" s="319"/>
      <c r="X916" s="319"/>
    </row>
    <row r="917" spans="1:24" s="320" customFormat="1" x14ac:dyDescent="0.25">
      <c r="A917" s="407" t="s">
        <v>6362</v>
      </c>
      <c r="B917" s="450" t="s">
        <v>2467</v>
      </c>
      <c r="C917" s="370" t="s">
        <v>2021</v>
      </c>
      <c r="D917" s="408" t="s">
        <v>6361</v>
      </c>
      <c r="E917" s="317" t="s">
        <v>4823</v>
      </c>
      <c r="F917" s="409">
        <v>45882</v>
      </c>
      <c r="G917" s="317" t="s">
        <v>331</v>
      </c>
      <c r="H917" s="317"/>
      <c r="I917" s="318">
        <v>8391.06</v>
      </c>
      <c r="J917" s="318">
        <v>1300.6199999999999</v>
      </c>
      <c r="K917" s="318">
        <v>8020.98</v>
      </c>
      <c r="L917" s="318">
        <v>1492.67</v>
      </c>
      <c r="M917" s="319"/>
      <c r="N917" s="318">
        <v>332.5</v>
      </c>
      <c r="O917" s="318"/>
      <c r="P917" s="318">
        <f t="shared" si="46"/>
        <v>19537.830000000002</v>
      </c>
      <c r="Q917" s="318">
        <v>19537.830000000002</v>
      </c>
      <c r="R917" s="373">
        <v>45911</v>
      </c>
      <c r="S917" s="374">
        <v>4117146</v>
      </c>
      <c r="T917" s="319"/>
      <c r="U917" s="319"/>
      <c r="V917" s="319"/>
      <c r="W917" s="319"/>
      <c r="X917" s="319"/>
    </row>
    <row r="918" spans="1:24" s="320" customFormat="1" x14ac:dyDescent="0.25">
      <c r="A918" s="381" t="s">
        <v>6311</v>
      </c>
      <c r="B918" s="369" t="s">
        <v>6312</v>
      </c>
      <c r="C918" s="370" t="s">
        <v>2021</v>
      </c>
      <c r="D918" s="382" t="s">
        <v>6313</v>
      </c>
      <c r="E918" s="317" t="s">
        <v>4881</v>
      </c>
      <c r="F918" s="383">
        <v>45876</v>
      </c>
      <c r="G918" s="317" t="s">
        <v>331</v>
      </c>
      <c r="H918" s="317"/>
      <c r="I918" s="318">
        <v>4195.53</v>
      </c>
      <c r="J918" s="318">
        <v>650.30999999999995</v>
      </c>
      <c r="K918" s="318">
        <v>4010.49</v>
      </c>
      <c r="L918" s="318">
        <v>746.33</v>
      </c>
      <c r="M918" s="319"/>
      <c r="N918" s="318">
        <v>166.25</v>
      </c>
      <c r="O918" s="318"/>
      <c r="P918" s="318">
        <f t="shared" si="46"/>
        <v>9768.91</v>
      </c>
      <c r="Q918" s="318">
        <v>9768.91</v>
      </c>
      <c r="R918" s="373">
        <v>45891</v>
      </c>
      <c r="S918" s="374">
        <v>4095189</v>
      </c>
      <c r="T918" s="319"/>
      <c r="U918" s="319"/>
      <c r="V918" s="319"/>
      <c r="W918" s="319"/>
      <c r="X918" s="319"/>
    </row>
    <row r="919" spans="1:24" s="320" customFormat="1" x14ac:dyDescent="0.25">
      <c r="A919" s="381" t="s">
        <v>6318</v>
      </c>
      <c r="B919" s="369" t="s">
        <v>6319</v>
      </c>
      <c r="C919" s="370" t="s">
        <v>2021</v>
      </c>
      <c r="D919" s="382" t="s">
        <v>6320</v>
      </c>
      <c r="E919" s="317" t="s">
        <v>4881</v>
      </c>
      <c r="F919" s="383">
        <v>45880</v>
      </c>
      <c r="G919" s="317" t="s">
        <v>331</v>
      </c>
      <c r="H919" s="317"/>
      <c r="I919" s="318">
        <v>4195.53</v>
      </c>
      <c r="J919" s="318">
        <v>650.30999999999995</v>
      </c>
      <c r="K919" s="318">
        <v>4010.49</v>
      </c>
      <c r="L919" s="318">
        <v>746.33</v>
      </c>
      <c r="M919" s="319"/>
      <c r="N919" s="318">
        <v>166.25</v>
      </c>
      <c r="O919" s="318"/>
      <c r="P919" s="318">
        <f t="shared" ref="P919" si="47">SUM(I919:N919)</f>
        <v>9768.91</v>
      </c>
      <c r="Q919" s="318">
        <v>9768.91</v>
      </c>
      <c r="R919" s="373">
        <v>45889</v>
      </c>
      <c r="S919" s="374">
        <v>4093390</v>
      </c>
      <c r="T919" s="319"/>
      <c r="U919" s="319"/>
      <c r="V919" s="319"/>
      <c r="W919" s="319"/>
      <c r="X919" s="319"/>
    </row>
    <row r="920" spans="1:24" s="320" customFormat="1" x14ac:dyDescent="0.25">
      <c r="A920" s="381" t="s">
        <v>6321</v>
      </c>
      <c r="B920" s="369" t="s">
        <v>6322</v>
      </c>
      <c r="C920" s="370" t="s">
        <v>2021</v>
      </c>
      <c r="D920" s="382" t="s">
        <v>6323</v>
      </c>
      <c r="E920" s="317" t="s">
        <v>4881</v>
      </c>
      <c r="F920" s="383">
        <v>45880</v>
      </c>
      <c r="G920" s="317" t="s">
        <v>331</v>
      </c>
      <c r="H920" s="317"/>
      <c r="I920" s="318">
        <v>4195.53</v>
      </c>
      <c r="J920" s="318">
        <v>650.30999999999995</v>
      </c>
      <c r="K920" s="318">
        <v>4010.49</v>
      </c>
      <c r="L920" s="318">
        <v>746.33</v>
      </c>
      <c r="M920" s="319"/>
      <c r="N920" s="318">
        <v>166.25</v>
      </c>
      <c r="O920" s="318"/>
      <c r="P920" s="318">
        <f t="shared" ref="P920:P946" si="48">SUM(I920:N920)</f>
        <v>9768.91</v>
      </c>
      <c r="Q920" s="318">
        <v>9768.91</v>
      </c>
      <c r="R920" s="373">
        <v>45889</v>
      </c>
      <c r="S920" s="374">
        <v>4093391</v>
      </c>
      <c r="T920" s="319"/>
      <c r="U920" s="319"/>
      <c r="V920" s="319"/>
      <c r="W920" s="319"/>
      <c r="X920" s="319"/>
    </row>
    <row r="921" spans="1:24" s="320" customFormat="1" x14ac:dyDescent="0.25">
      <c r="A921" s="553" t="s">
        <v>6426</v>
      </c>
      <c r="B921" s="556" t="s">
        <v>6427</v>
      </c>
      <c r="C921" s="370" t="s">
        <v>2021</v>
      </c>
      <c r="D921" s="554" t="s">
        <v>6428</v>
      </c>
      <c r="E921" s="317" t="s">
        <v>5266</v>
      </c>
      <c r="F921" s="555">
        <v>45944</v>
      </c>
      <c r="G921" s="317" t="s">
        <v>325</v>
      </c>
      <c r="H921" s="317"/>
      <c r="I921" s="318">
        <v>7933.31</v>
      </c>
      <c r="J921" s="318">
        <v>680.87</v>
      </c>
      <c r="K921" s="318">
        <v>7178.01</v>
      </c>
      <c r="L921" s="318">
        <v>2053.89</v>
      </c>
      <c r="M921" s="319"/>
      <c r="N921" s="318">
        <v>276.91000000000003</v>
      </c>
      <c r="O921" s="318"/>
      <c r="P921" s="318">
        <f t="shared" si="48"/>
        <v>18122.990000000002</v>
      </c>
      <c r="Q921" s="318">
        <v>18122.990000000002</v>
      </c>
      <c r="R921" s="373">
        <v>45953</v>
      </c>
      <c r="S921" s="374">
        <v>4142976</v>
      </c>
      <c r="T921" s="319"/>
      <c r="U921" s="319"/>
      <c r="V921" s="319"/>
      <c r="W921" s="319"/>
      <c r="X921" s="319"/>
    </row>
    <row r="922" spans="1:24" s="320" customFormat="1" x14ac:dyDescent="0.25">
      <c r="A922" s="575" t="s">
        <v>6509</v>
      </c>
      <c r="B922" s="578" t="s">
        <v>6380</v>
      </c>
      <c r="C922" s="370" t="s">
        <v>2021</v>
      </c>
      <c r="D922" s="576" t="s">
        <v>6510</v>
      </c>
      <c r="E922" s="317" t="s">
        <v>1628</v>
      </c>
      <c r="F922" s="577">
        <v>46034</v>
      </c>
      <c r="G922" s="576" t="s">
        <v>330</v>
      </c>
      <c r="H922" s="317"/>
      <c r="I922" s="318">
        <v>1784.19</v>
      </c>
      <c r="J922" s="318">
        <v>1923.85</v>
      </c>
      <c r="K922" s="318">
        <v>1859.96</v>
      </c>
      <c r="L922" s="318">
        <v>2251.63</v>
      </c>
      <c r="M922" s="319"/>
      <c r="N922" s="318">
        <v>501.39</v>
      </c>
      <c r="O922" s="318"/>
      <c r="P922" s="318">
        <f t="shared" si="48"/>
        <v>8321.02</v>
      </c>
      <c r="Q922" s="318">
        <v>8321.02</v>
      </c>
      <c r="R922" s="373">
        <v>46042</v>
      </c>
      <c r="S922" s="374">
        <v>4207785</v>
      </c>
      <c r="T922" s="319"/>
      <c r="U922" s="319"/>
      <c r="V922" s="319"/>
      <c r="W922" s="319"/>
      <c r="X922" s="319"/>
    </row>
    <row r="923" spans="1:24" s="320" customFormat="1" x14ac:dyDescent="0.25">
      <c r="A923" s="509" t="s">
        <v>6396</v>
      </c>
      <c r="B923" s="512" t="s">
        <v>1714</v>
      </c>
      <c r="C923" s="370" t="s">
        <v>2021</v>
      </c>
      <c r="D923" s="510" t="s">
        <v>6397</v>
      </c>
      <c r="E923" s="317" t="s">
        <v>1616</v>
      </c>
      <c r="F923" s="511">
        <v>45910</v>
      </c>
      <c r="G923" s="317" t="s">
        <v>328</v>
      </c>
      <c r="H923" s="317"/>
      <c r="I923" s="318">
        <v>2291.79</v>
      </c>
      <c r="J923" s="318">
        <v>950.41</v>
      </c>
      <c r="K923" s="318">
        <v>3867.2</v>
      </c>
      <c r="L923" s="318">
        <v>743.98</v>
      </c>
      <c r="M923" s="319"/>
      <c r="N923" s="318">
        <v>121.68</v>
      </c>
      <c r="O923" s="318"/>
      <c r="P923" s="318">
        <f t="shared" si="48"/>
        <v>7975.0599999999995</v>
      </c>
      <c r="Q923" s="318">
        <v>7975.06</v>
      </c>
      <c r="R923" s="373" t="s">
        <v>6398</v>
      </c>
      <c r="S923" s="374">
        <v>4138328</v>
      </c>
      <c r="T923" s="319"/>
      <c r="U923" s="319"/>
      <c r="V923" s="319"/>
      <c r="W923" s="319"/>
      <c r="X923" s="319"/>
    </row>
    <row r="924" spans="1:24" s="320" customFormat="1" x14ac:dyDescent="0.25">
      <c r="A924" s="580" t="s">
        <v>6530</v>
      </c>
      <c r="B924" s="582" t="s">
        <v>6531</v>
      </c>
      <c r="C924" s="370" t="s">
        <v>2021</v>
      </c>
      <c r="D924" s="579" t="s">
        <v>6532</v>
      </c>
      <c r="E924" s="317" t="s">
        <v>4732</v>
      </c>
      <c r="F924" s="581">
        <v>45911</v>
      </c>
      <c r="G924" s="317" t="s">
        <v>331</v>
      </c>
      <c r="H924" s="317"/>
      <c r="I924" s="318">
        <v>4195.53</v>
      </c>
      <c r="J924" s="318">
        <v>650.30999999999995</v>
      </c>
      <c r="K924" s="318">
        <v>4010.49</v>
      </c>
      <c r="L924" s="318">
        <v>746.33</v>
      </c>
      <c r="M924" s="319"/>
      <c r="N924" s="318">
        <v>166.25</v>
      </c>
      <c r="O924" s="318"/>
      <c r="P924" s="318">
        <f t="shared" si="48"/>
        <v>9768.91</v>
      </c>
      <c r="Q924" s="318"/>
      <c r="R924" s="373"/>
      <c r="S924" s="374"/>
      <c r="T924" s="319"/>
      <c r="U924" s="319"/>
      <c r="V924" s="319"/>
      <c r="W924" s="319"/>
      <c r="X924" s="319"/>
    </row>
    <row r="925" spans="1:24" s="320" customFormat="1" x14ac:dyDescent="0.25">
      <c r="A925" s="509" t="s">
        <v>6399</v>
      </c>
      <c r="B925" s="512" t="s">
        <v>6400</v>
      </c>
      <c r="C925" s="370" t="s">
        <v>2021</v>
      </c>
      <c r="D925" s="510" t="s">
        <v>6401</v>
      </c>
      <c r="E925" s="317" t="s">
        <v>4823</v>
      </c>
      <c r="F925" s="511">
        <v>45915</v>
      </c>
      <c r="G925" s="317" t="s">
        <v>331</v>
      </c>
      <c r="H925" s="317"/>
      <c r="I925" s="318">
        <v>4195.53</v>
      </c>
      <c r="J925" s="318">
        <v>650.30999999999995</v>
      </c>
      <c r="K925" s="318">
        <v>4010.49</v>
      </c>
      <c r="L925" s="318">
        <v>746.33</v>
      </c>
      <c r="M925" s="319"/>
      <c r="N925" s="318">
        <v>166.25</v>
      </c>
      <c r="O925" s="318"/>
      <c r="P925" s="318">
        <f t="shared" si="48"/>
        <v>9768.91</v>
      </c>
      <c r="Q925" s="318">
        <v>9768.91</v>
      </c>
      <c r="R925" s="373">
        <v>45933</v>
      </c>
      <c r="S925" s="374">
        <v>4134048</v>
      </c>
      <c r="T925" s="319"/>
      <c r="U925" s="319"/>
      <c r="V925" s="319"/>
      <c r="W925" s="319"/>
      <c r="X925" s="319"/>
    </row>
    <row r="926" spans="1:24" s="320" customFormat="1" x14ac:dyDescent="0.25">
      <c r="A926" s="561" t="s">
        <v>6468</v>
      </c>
      <c r="B926" s="565" t="s">
        <v>2504</v>
      </c>
      <c r="C926" s="370" t="s">
        <v>2021</v>
      </c>
      <c r="D926" s="563" t="s">
        <v>6469</v>
      </c>
      <c r="E926" s="317" t="s">
        <v>5114</v>
      </c>
      <c r="F926" s="564">
        <v>45929</v>
      </c>
      <c r="G926" s="563" t="s">
        <v>330</v>
      </c>
      <c r="H926" s="317"/>
      <c r="I926" s="318">
        <v>7369.08</v>
      </c>
      <c r="J926" s="318">
        <v>680.87</v>
      </c>
      <c r="K926" s="318">
        <v>7178.01</v>
      </c>
      <c r="L926" s="318">
        <v>1487.96</v>
      </c>
      <c r="M926" s="319"/>
      <c r="N926" s="318">
        <v>261.14999999999998</v>
      </c>
      <c r="O926" s="318"/>
      <c r="P926" s="318">
        <f t="shared" si="48"/>
        <v>16977.07</v>
      </c>
      <c r="Q926" s="318"/>
      <c r="R926" s="373"/>
      <c r="S926" s="374"/>
      <c r="T926" s="319"/>
      <c r="U926" s="319"/>
      <c r="V926" s="319"/>
      <c r="W926" s="319"/>
      <c r="X926" s="319"/>
    </row>
    <row r="927" spans="1:24" s="320" customFormat="1" x14ac:dyDescent="0.25">
      <c r="A927" s="559" t="s">
        <v>6445</v>
      </c>
      <c r="B927" s="557" t="s">
        <v>6446</v>
      </c>
      <c r="C927" s="370" t="s">
        <v>2021</v>
      </c>
      <c r="D927" s="558" t="s">
        <v>6447</v>
      </c>
      <c r="E927" s="317" t="s">
        <v>5946</v>
      </c>
      <c r="F927" s="560">
        <v>45957</v>
      </c>
      <c r="G927" s="558" t="s">
        <v>330</v>
      </c>
      <c r="H927" s="317"/>
      <c r="I927" s="318">
        <v>3739.11</v>
      </c>
      <c r="J927" s="318">
        <v>345.47</v>
      </c>
      <c r="K927" s="318">
        <v>3642.16</v>
      </c>
      <c r="L927" s="318">
        <v>755</v>
      </c>
      <c r="M927" s="319"/>
      <c r="N927" s="318">
        <v>132.51</v>
      </c>
      <c r="O927" s="318"/>
      <c r="P927" s="318">
        <f t="shared" si="48"/>
        <v>8614.25</v>
      </c>
      <c r="Q927" s="318">
        <v>8614.25</v>
      </c>
      <c r="R927" s="373">
        <v>45968</v>
      </c>
      <c r="S927" s="374">
        <v>4156595</v>
      </c>
      <c r="T927" s="319"/>
      <c r="U927" s="319"/>
      <c r="V927" s="319"/>
      <c r="W927" s="319"/>
      <c r="X927" s="319"/>
    </row>
    <row r="928" spans="1:24" s="320" customFormat="1" x14ac:dyDescent="0.25">
      <c r="A928" s="561" t="s">
        <v>6470</v>
      </c>
      <c r="B928" s="565" t="s">
        <v>6471</v>
      </c>
      <c r="C928" s="370" t="s">
        <v>2021</v>
      </c>
      <c r="D928" s="563" t="s">
        <v>6472</v>
      </c>
      <c r="E928" s="317" t="s">
        <v>4808</v>
      </c>
      <c r="F928" s="564">
        <v>45930</v>
      </c>
      <c r="G928" s="563" t="s">
        <v>330</v>
      </c>
      <c r="H928" s="317"/>
      <c r="I928" s="318">
        <v>7478.21</v>
      </c>
      <c r="J928" s="318">
        <v>690.95</v>
      </c>
      <c r="K928" s="318">
        <v>7284.32</v>
      </c>
      <c r="L928" s="318">
        <v>1510</v>
      </c>
      <c r="M928" s="319"/>
      <c r="N928" s="318">
        <v>265.02</v>
      </c>
      <c r="O928" s="318"/>
      <c r="P928" s="318">
        <f t="shared" si="48"/>
        <v>17228.5</v>
      </c>
      <c r="Q928" s="318">
        <v>17228.5</v>
      </c>
      <c r="R928" s="373">
        <v>45987</v>
      </c>
      <c r="S928" s="374">
        <v>4170542</v>
      </c>
      <c r="T928" s="319"/>
      <c r="U928" s="319"/>
      <c r="V928" s="319"/>
      <c r="W928" s="319"/>
      <c r="X928" s="319"/>
    </row>
    <row r="929" spans="1:24" s="320" customFormat="1" x14ac:dyDescent="0.25">
      <c r="A929" s="553" t="s">
        <v>6429</v>
      </c>
      <c r="B929" s="556" t="s">
        <v>6430</v>
      </c>
      <c r="C929" s="370" t="s">
        <v>2021</v>
      </c>
      <c r="D929" s="554" t="s">
        <v>6431</v>
      </c>
      <c r="E929" s="317" t="s">
        <v>4732</v>
      </c>
      <c r="F929" s="555">
        <v>45923</v>
      </c>
      <c r="G929" s="317" t="s">
        <v>331</v>
      </c>
      <c r="H929" s="317"/>
      <c r="I929" s="318">
        <v>8391.06</v>
      </c>
      <c r="J929" s="318">
        <v>1300.6199999999999</v>
      </c>
      <c r="K929" s="318">
        <v>8020.98</v>
      </c>
      <c r="L929" s="318">
        <v>1492.67</v>
      </c>
      <c r="M929" s="319"/>
      <c r="N929" s="318">
        <v>332.5</v>
      </c>
      <c r="O929" s="318"/>
      <c r="P929" s="318">
        <f t="shared" si="48"/>
        <v>19537.830000000002</v>
      </c>
      <c r="Q929" s="318">
        <v>19537.830000000002</v>
      </c>
      <c r="R929" s="373">
        <v>45954</v>
      </c>
      <c r="S929" s="374">
        <v>4144653</v>
      </c>
      <c r="T929" s="319"/>
      <c r="U929" s="319"/>
      <c r="V929" s="319"/>
      <c r="W929" s="319"/>
      <c r="X929" s="319"/>
    </row>
    <row r="930" spans="1:24" s="320" customFormat="1" x14ac:dyDescent="0.25">
      <c r="A930" s="509" t="s">
        <v>6402</v>
      </c>
      <c r="B930" s="512" t="s">
        <v>6403</v>
      </c>
      <c r="C930" s="370" t="s">
        <v>2021</v>
      </c>
      <c r="D930" s="510" t="s">
        <v>6404</v>
      </c>
      <c r="E930" s="317" t="s">
        <v>4808</v>
      </c>
      <c r="F930" s="511">
        <v>45937</v>
      </c>
      <c r="G930" s="510" t="s">
        <v>330</v>
      </c>
      <c r="H930" s="317"/>
      <c r="I930" s="318">
        <v>3684.54</v>
      </c>
      <c r="J930" s="318">
        <v>340.43</v>
      </c>
      <c r="K930" s="318">
        <v>3589.01</v>
      </c>
      <c r="L930" s="318">
        <v>743.98</v>
      </c>
      <c r="M930" s="319"/>
      <c r="N930" s="318">
        <v>130.58000000000001</v>
      </c>
      <c r="O930" s="318"/>
      <c r="P930" s="318">
        <f t="shared" si="48"/>
        <v>8488.5399999999991</v>
      </c>
      <c r="Q930" s="318">
        <v>8488.5400000000009</v>
      </c>
      <c r="R930" s="373">
        <v>45940</v>
      </c>
      <c r="S930" s="374">
        <v>4136648</v>
      </c>
      <c r="T930" s="319"/>
      <c r="U930" s="319"/>
      <c r="V930" s="319"/>
      <c r="W930" s="319"/>
      <c r="X930" s="319"/>
    </row>
    <row r="931" spans="1:24" s="320" customFormat="1" x14ac:dyDescent="0.25">
      <c r="A931" s="580" t="s">
        <v>6533</v>
      </c>
      <c r="B931" s="582" t="s">
        <v>1714</v>
      </c>
      <c r="C931" s="370" t="s">
        <v>2021</v>
      </c>
      <c r="D931" s="579" t="s">
        <v>6535</v>
      </c>
      <c r="E931" s="317" t="s">
        <v>5946</v>
      </c>
      <c r="F931" s="581">
        <v>45958</v>
      </c>
      <c r="G931" s="579" t="s">
        <v>330</v>
      </c>
      <c r="H931" s="317"/>
      <c r="I931" s="318">
        <v>3684.54</v>
      </c>
      <c r="J931" s="318">
        <v>340.43</v>
      </c>
      <c r="K931" s="318">
        <v>3589.01</v>
      </c>
      <c r="L931" s="318">
        <v>743.98</v>
      </c>
      <c r="M931" s="319"/>
      <c r="N931" s="318">
        <v>130.58000000000001</v>
      </c>
      <c r="O931" s="318"/>
      <c r="P931" s="318">
        <f t="shared" si="48"/>
        <v>8488.5399999999991</v>
      </c>
      <c r="Q931" s="318">
        <v>8614.25</v>
      </c>
      <c r="R931" s="373">
        <v>46043</v>
      </c>
      <c r="S931" s="374">
        <v>4209730</v>
      </c>
      <c r="T931" s="319"/>
      <c r="U931" s="319"/>
      <c r="V931" s="319"/>
      <c r="W931" s="319"/>
      <c r="X931" s="319"/>
    </row>
    <row r="932" spans="1:24" s="320" customFormat="1" x14ac:dyDescent="0.25">
      <c r="A932" s="580" t="s">
        <v>6534</v>
      </c>
      <c r="B932" s="582" t="s">
        <v>6536</v>
      </c>
      <c r="C932" s="370" t="s">
        <v>2021</v>
      </c>
      <c r="D932" s="579" t="s">
        <v>6537</v>
      </c>
      <c r="E932" s="317" t="s">
        <v>1817</v>
      </c>
      <c r="F932" s="581">
        <v>46051</v>
      </c>
      <c r="G932" s="317" t="s">
        <v>331</v>
      </c>
      <c r="H932" s="317"/>
      <c r="I932" s="318">
        <v>412.71</v>
      </c>
      <c r="J932" s="318">
        <v>635.79</v>
      </c>
      <c r="K932" s="318">
        <v>933.86</v>
      </c>
      <c r="L932" s="318">
        <v>1213.54</v>
      </c>
      <c r="M932" s="319"/>
      <c r="N932" s="318">
        <v>196.35</v>
      </c>
      <c r="O932" s="318"/>
      <c r="P932" s="318">
        <f t="shared" si="48"/>
        <v>3392.25</v>
      </c>
      <c r="Q932" s="318">
        <v>3392.25</v>
      </c>
      <c r="R932" s="373">
        <v>46055</v>
      </c>
      <c r="S932" s="374">
        <v>4216654</v>
      </c>
      <c r="T932" s="319"/>
      <c r="U932" s="319"/>
      <c r="V932" s="319"/>
      <c r="W932" s="319"/>
      <c r="X932" s="319"/>
    </row>
    <row r="933" spans="1:24" s="320" customFormat="1" x14ac:dyDescent="0.25">
      <c r="A933" s="553" t="s">
        <v>6432</v>
      </c>
      <c r="B933" s="556" t="s">
        <v>1714</v>
      </c>
      <c r="C933" s="370" t="s">
        <v>2021</v>
      </c>
      <c r="D933" s="554" t="s">
        <v>6434</v>
      </c>
      <c r="E933" s="317" t="s">
        <v>6435</v>
      </c>
      <c r="F933" s="555">
        <v>45945</v>
      </c>
      <c r="G933" s="317" t="s">
        <v>328</v>
      </c>
      <c r="H933" s="317"/>
      <c r="I933" s="318">
        <v>2291.79</v>
      </c>
      <c r="J933" s="318">
        <v>950.41</v>
      </c>
      <c r="K933" s="318">
        <v>3867.2</v>
      </c>
      <c r="L933" s="318">
        <v>743.98</v>
      </c>
      <c r="M933" s="319"/>
      <c r="N933" s="318">
        <v>121.68</v>
      </c>
      <c r="O933" s="318"/>
      <c r="P933" s="318">
        <f t="shared" si="48"/>
        <v>7975.0599999999995</v>
      </c>
      <c r="Q933" s="318">
        <v>7975.06</v>
      </c>
      <c r="R933" s="373" t="s">
        <v>6436</v>
      </c>
      <c r="S933" s="374">
        <v>4142974</v>
      </c>
      <c r="T933" s="319"/>
      <c r="U933" s="319"/>
      <c r="V933" s="319"/>
      <c r="W933" s="319"/>
      <c r="X933" s="319"/>
    </row>
    <row r="934" spans="1:24" s="320" customFormat="1" x14ac:dyDescent="0.25">
      <c r="A934" s="559" t="s">
        <v>6448</v>
      </c>
      <c r="B934" s="557" t="s">
        <v>6449</v>
      </c>
      <c r="C934" s="370" t="s">
        <v>2021</v>
      </c>
      <c r="D934" s="558" t="s">
        <v>6450</v>
      </c>
      <c r="E934" s="317" t="s">
        <v>4732</v>
      </c>
      <c r="F934" s="560">
        <v>45958</v>
      </c>
      <c r="G934" s="317" t="s">
        <v>331</v>
      </c>
      <c r="H934" s="317"/>
      <c r="I934" s="318">
        <v>8391.06</v>
      </c>
      <c r="J934" s="318">
        <v>1300.6199999999999</v>
      </c>
      <c r="K934" s="318">
        <v>8020.98</v>
      </c>
      <c r="L934" s="318">
        <v>1492.67</v>
      </c>
      <c r="M934" s="319"/>
      <c r="N934" s="318">
        <v>332.5</v>
      </c>
      <c r="O934" s="318"/>
      <c r="P934" s="318">
        <f t="shared" ref="P934:P935" si="49">SUM(I934:N934)</f>
        <v>19537.830000000002</v>
      </c>
      <c r="Q934" s="318">
        <v>19537.830000000002</v>
      </c>
      <c r="R934" s="373">
        <v>45974</v>
      </c>
      <c r="S934" s="374">
        <v>4159427</v>
      </c>
      <c r="T934" s="319"/>
      <c r="U934" s="319"/>
      <c r="V934" s="319"/>
      <c r="W934" s="319"/>
      <c r="X934" s="319"/>
    </row>
    <row r="935" spans="1:24" s="320" customFormat="1" x14ac:dyDescent="0.25">
      <c r="A935" s="587" t="s">
        <v>6571</v>
      </c>
      <c r="B935" s="586" t="s">
        <v>6539</v>
      </c>
      <c r="C935" s="370" t="s">
        <v>2021</v>
      </c>
      <c r="D935" s="584" t="s">
        <v>6572</v>
      </c>
      <c r="E935" s="317" t="s">
        <v>4823</v>
      </c>
      <c r="F935" s="585">
        <v>46000</v>
      </c>
      <c r="G935" s="317" t="s">
        <v>331</v>
      </c>
      <c r="H935" s="317"/>
      <c r="I935" s="318">
        <v>822</v>
      </c>
      <c r="J935" s="318">
        <v>1266.29</v>
      </c>
      <c r="K935" s="318">
        <v>1859.96</v>
      </c>
      <c r="L935" s="318">
        <v>2417</v>
      </c>
      <c r="M935" s="319"/>
      <c r="N935" s="318">
        <v>391.05</v>
      </c>
      <c r="O935" s="318"/>
      <c r="P935" s="318">
        <f t="shared" si="49"/>
        <v>6756.3</v>
      </c>
      <c r="Q935" s="318">
        <v>6784.48</v>
      </c>
      <c r="R935" s="373">
        <v>46064</v>
      </c>
      <c r="S935" s="374">
        <v>4224992</v>
      </c>
      <c r="T935" s="319"/>
      <c r="U935" s="319"/>
      <c r="V935" s="319"/>
      <c r="W935" s="319"/>
      <c r="X935" s="319"/>
    </row>
    <row r="936" spans="1:24" s="320" customFormat="1" x14ac:dyDescent="0.25">
      <c r="A936" s="553" t="s">
        <v>6433</v>
      </c>
      <c r="B936" s="556" t="s">
        <v>6437</v>
      </c>
      <c r="C936" s="370" t="s">
        <v>2021</v>
      </c>
      <c r="D936" s="554" t="s">
        <v>6438</v>
      </c>
      <c r="E936" s="317" t="s">
        <v>4732</v>
      </c>
      <c r="F936" s="555">
        <v>45952</v>
      </c>
      <c r="G936" s="317" t="s">
        <v>331</v>
      </c>
      <c r="H936" s="317"/>
      <c r="I936" s="318">
        <v>8391.06</v>
      </c>
      <c r="J936" s="318">
        <v>1300.6199999999999</v>
      </c>
      <c r="K936" s="318">
        <v>8020.98</v>
      </c>
      <c r="L936" s="318">
        <v>1492.67</v>
      </c>
      <c r="M936" s="319"/>
      <c r="N936" s="318">
        <v>332.5</v>
      </c>
      <c r="O936" s="318"/>
      <c r="P936" s="318">
        <f t="shared" si="48"/>
        <v>19537.830000000002</v>
      </c>
      <c r="Q936" s="318">
        <v>19537.830000000002</v>
      </c>
      <c r="R936" s="373">
        <v>45954</v>
      </c>
      <c r="S936" s="374">
        <v>4144500</v>
      </c>
      <c r="T936" s="319"/>
      <c r="U936" s="319"/>
      <c r="V936" s="319"/>
      <c r="W936" s="319"/>
      <c r="X936" s="319"/>
    </row>
    <row r="937" spans="1:24" s="320" customFormat="1" x14ac:dyDescent="0.25">
      <c r="A937" s="587" t="s">
        <v>6573</v>
      </c>
      <c r="B937" s="586" t="s">
        <v>6574</v>
      </c>
      <c r="C937" s="370" t="s">
        <v>2021</v>
      </c>
      <c r="D937" s="584" t="s">
        <v>6575</v>
      </c>
      <c r="E937" s="317" t="s">
        <v>5148</v>
      </c>
      <c r="F937" s="585">
        <v>46042</v>
      </c>
      <c r="G937" s="584" t="s">
        <v>330</v>
      </c>
      <c r="H937" s="317"/>
      <c r="I937" s="318">
        <v>892.1</v>
      </c>
      <c r="J937" s="318">
        <v>961.93</v>
      </c>
      <c r="K937" s="318">
        <v>929.98</v>
      </c>
      <c r="L937" s="318">
        <v>1125.82</v>
      </c>
      <c r="M937" s="319"/>
      <c r="N937" s="318">
        <v>250.7</v>
      </c>
      <c r="O937" s="318"/>
      <c r="P937" s="318">
        <f t="shared" si="48"/>
        <v>4160.53</v>
      </c>
      <c r="Q937" s="318">
        <v>4177.88</v>
      </c>
      <c r="R937" s="373">
        <v>46069</v>
      </c>
      <c r="S937" s="374">
        <v>4227172</v>
      </c>
      <c r="T937" s="319"/>
      <c r="U937" s="319"/>
      <c r="V937" s="319"/>
      <c r="W937" s="319"/>
      <c r="X937" s="319"/>
    </row>
    <row r="938" spans="1:24" s="320" customFormat="1" x14ac:dyDescent="0.25">
      <c r="A938" s="580" t="s">
        <v>6538</v>
      </c>
      <c r="B938" s="582" t="s">
        <v>6539</v>
      </c>
      <c r="C938" s="370" t="s">
        <v>2021</v>
      </c>
      <c r="D938" s="579" t="s">
        <v>6540</v>
      </c>
      <c r="E938" s="317" t="s">
        <v>4732</v>
      </c>
      <c r="F938" s="581">
        <v>46007</v>
      </c>
      <c r="G938" s="317" t="s">
        <v>331</v>
      </c>
      <c r="H938" s="317"/>
      <c r="I938" s="318">
        <v>822</v>
      </c>
      <c r="J938" s="318">
        <v>1266.29</v>
      </c>
      <c r="K938" s="318">
        <v>1859.96</v>
      </c>
      <c r="L938" s="318">
        <v>2417</v>
      </c>
      <c r="M938" s="319"/>
      <c r="N938" s="318">
        <v>391.05</v>
      </c>
      <c r="O938" s="318"/>
      <c r="P938" s="318">
        <f t="shared" si="48"/>
        <v>6756.3</v>
      </c>
      <c r="Q938" s="318">
        <v>6756.3</v>
      </c>
      <c r="R938" s="373">
        <v>46051</v>
      </c>
      <c r="S938" s="374">
        <v>4213741</v>
      </c>
      <c r="T938" s="319"/>
      <c r="U938" s="319"/>
      <c r="V938" s="319"/>
      <c r="W938" s="319"/>
      <c r="X938" s="319"/>
    </row>
    <row r="939" spans="1:24" s="320" customFormat="1" x14ac:dyDescent="0.25">
      <c r="A939" s="575" t="s">
        <v>6511</v>
      </c>
      <c r="B939" s="578" t="s">
        <v>1714</v>
      </c>
      <c r="C939" s="370" t="s">
        <v>2021</v>
      </c>
      <c r="D939" s="576" t="s">
        <v>6512</v>
      </c>
      <c r="E939" s="317" t="s">
        <v>5114</v>
      </c>
      <c r="F939" s="577">
        <v>45985</v>
      </c>
      <c r="G939" s="576" t="s">
        <v>330</v>
      </c>
      <c r="H939" s="317"/>
      <c r="I939" s="318">
        <v>892.1</v>
      </c>
      <c r="J939" s="318">
        <v>961.93</v>
      </c>
      <c r="K939" s="318">
        <v>929.98</v>
      </c>
      <c r="L939" s="318">
        <v>1125.82</v>
      </c>
      <c r="M939" s="319"/>
      <c r="N939" s="318">
        <v>250.7</v>
      </c>
      <c r="O939" s="318"/>
      <c r="P939" s="318">
        <f t="shared" si="48"/>
        <v>4160.53</v>
      </c>
      <c r="Q939" s="318">
        <v>4160.53</v>
      </c>
      <c r="R939" s="373">
        <v>46014</v>
      </c>
      <c r="S939" s="374">
        <v>4193914</v>
      </c>
      <c r="T939" s="319"/>
      <c r="U939" s="319"/>
      <c r="V939" s="319"/>
      <c r="W939" s="319"/>
      <c r="X939" s="319"/>
    </row>
    <row r="940" spans="1:24" s="320" customFormat="1" x14ac:dyDescent="0.25">
      <c r="A940" s="587" t="s">
        <v>6576</v>
      </c>
      <c r="B940" s="586" t="s">
        <v>6577</v>
      </c>
      <c r="C940" s="370" t="s">
        <v>2021</v>
      </c>
      <c r="D940" s="584" t="s">
        <v>6578</v>
      </c>
      <c r="E940" s="317" t="s">
        <v>5299</v>
      </c>
      <c r="F940" s="585">
        <v>45968</v>
      </c>
      <c r="G940" s="317" t="s">
        <v>328</v>
      </c>
      <c r="H940" s="317"/>
      <c r="I940" s="318">
        <v>191.16</v>
      </c>
      <c r="J940" s="318">
        <v>45.37</v>
      </c>
      <c r="K940" s="318">
        <v>929.98</v>
      </c>
      <c r="L940" s="318">
        <v>366.29</v>
      </c>
      <c r="M940" s="319"/>
      <c r="N940" s="318">
        <v>190.92</v>
      </c>
      <c r="O940" s="318"/>
      <c r="P940" s="318">
        <f t="shared" si="48"/>
        <v>1723.72</v>
      </c>
      <c r="Q940" s="318">
        <v>1730.92</v>
      </c>
      <c r="R940" s="373">
        <v>46062</v>
      </c>
      <c r="S940" s="374">
        <v>4222375</v>
      </c>
      <c r="T940" s="319"/>
      <c r="U940" s="319"/>
      <c r="V940" s="319"/>
      <c r="W940" s="319"/>
      <c r="X940" s="319"/>
    </row>
    <row r="941" spans="1:24" s="320" customFormat="1" x14ac:dyDescent="0.25">
      <c r="A941" s="580" t="s">
        <v>6541</v>
      </c>
      <c r="B941" s="582" t="s">
        <v>2353</v>
      </c>
      <c r="C941" s="370" t="s">
        <v>2021</v>
      </c>
      <c r="D941" s="579" t="s">
        <v>6542</v>
      </c>
      <c r="E941" s="317" t="s">
        <v>4732</v>
      </c>
      <c r="F941" s="581">
        <v>46007</v>
      </c>
      <c r="G941" s="317" t="s">
        <v>331</v>
      </c>
      <c r="H941" s="317"/>
      <c r="I941" s="318">
        <v>822</v>
      </c>
      <c r="J941" s="318">
        <v>1266.29</v>
      </c>
      <c r="K941" s="318">
        <v>1859.96</v>
      </c>
      <c r="L941" s="318">
        <v>2417</v>
      </c>
      <c r="M941" s="319"/>
      <c r="N941" s="318">
        <v>391.05</v>
      </c>
      <c r="O941" s="318"/>
      <c r="P941" s="318">
        <f t="shared" si="48"/>
        <v>6756.3</v>
      </c>
      <c r="Q941" s="318">
        <v>6756.3</v>
      </c>
      <c r="R941" s="373">
        <v>46009</v>
      </c>
      <c r="S941" s="320">
        <v>4191403</v>
      </c>
      <c r="T941" s="319"/>
      <c r="U941" s="319"/>
      <c r="V941" s="319"/>
      <c r="W941" s="319"/>
      <c r="X941" s="319"/>
    </row>
    <row r="942" spans="1:24" s="320" customFormat="1" x14ac:dyDescent="0.25">
      <c r="A942" s="587" t="s">
        <v>6579</v>
      </c>
      <c r="B942" s="586" t="s">
        <v>3373</v>
      </c>
      <c r="C942" s="370" t="s">
        <v>2021</v>
      </c>
      <c r="D942" s="584" t="s">
        <v>6580</v>
      </c>
      <c r="E942" s="317" t="s">
        <v>4800</v>
      </c>
      <c r="F942" s="585">
        <v>46041</v>
      </c>
      <c r="G942" s="317" t="s">
        <v>331</v>
      </c>
      <c r="H942" s="317"/>
      <c r="I942" s="318">
        <v>411</v>
      </c>
      <c r="J942" s="318">
        <v>633.15</v>
      </c>
      <c r="K942" s="318">
        <v>929.98</v>
      </c>
      <c r="L942" s="318">
        <v>1208.5</v>
      </c>
      <c r="M942" s="319"/>
      <c r="N942" s="318">
        <v>195.53</v>
      </c>
      <c r="O942" s="318"/>
      <c r="P942" s="318">
        <f t="shared" si="48"/>
        <v>3378.1600000000003</v>
      </c>
      <c r="Q942" s="318">
        <v>3392.25</v>
      </c>
      <c r="R942" s="373">
        <v>46062</v>
      </c>
      <c r="S942" s="320">
        <v>4221845</v>
      </c>
      <c r="T942" s="319"/>
      <c r="U942" s="319"/>
      <c r="V942" s="319"/>
      <c r="W942" s="319"/>
      <c r="X942" s="319"/>
    </row>
    <row r="943" spans="1:24" s="320" customFormat="1" x14ac:dyDescent="0.25">
      <c r="A943" s="569" t="s">
        <v>6496</v>
      </c>
      <c r="B943" s="567" t="s">
        <v>4862</v>
      </c>
      <c r="C943" s="370" t="s">
        <v>2021</v>
      </c>
      <c r="D943" s="568" t="s">
        <v>6497</v>
      </c>
      <c r="E943" s="317" t="s">
        <v>5299</v>
      </c>
      <c r="F943" s="570">
        <v>45994</v>
      </c>
      <c r="G943" s="317" t="s">
        <v>328</v>
      </c>
      <c r="H943" s="317"/>
      <c r="I943" s="318">
        <v>191.16</v>
      </c>
      <c r="J943" s="318">
        <v>45.37</v>
      </c>
      <c r="K943" s="318">
        <v>929.98</v>
      </c>
      <c r="L943" s="318">
        <v>366.29</v>
      </c>
      <c r="M943" s="319"/>
      <c r="N943" s="318">
        <v>190.92</v>
      </c>
      <c r="O943" s="318"/>
      <c r="P943" s="318">
        <f t="shared" si="48"/>
        <v>1723.72</v>
      </c>
      <c r="Q943" s="318">
        <v>1723.72</v>
      </c>
      <c r="R943" s="373">
        <v>46003</v>
      </c>
      <c r="S943" s="374">
        <v>4189114</v>
      </c>
      <c r="T943" s="319"/>
      <c r="U943" s="319"/>
      <c r="V943" s="319"/>
      <c r="W943" s="319"/>
      <c r="X943" s="319"/>
    </row>
    <row r="944" spans="1:24" s="320" customFormat="1" x14ac:dyDescent="0.25">
      <c r="A944" s="587" t="s">
        <v>6581</v>
      </c>
      <c r="B944" s="586" t="s">
        <v>6437</v>
      </c>
      <c r="C944" s="370" t="s">
        <v>2021</v>
      </c>
      <c r="D944" s="584" t="s">
        <v>6582</v>
      </c>
      <c r="E944" s="317" t="s">
        <v>5467</v>
      </c>
      <c r="F944" s="585">
        <v>46042</v>
      </c>
      <c r="G944" s="584" t="s">
        <v>330</v>
      </c>
      <c r="H944" s="317"/>
      <c r="I944" s="318">
        <v>1784.19</v>
      </c>
      <c r="J944" s="318">
        <v>1923.85</v>
      </c>
      <c r="K944" s="318">
        <v>1859.96</v>
      </c>
      <c r="L944" s="318">
        <v>2251.63</v>
      </c>
      <c r="M944" s="319"/>
      <c r="N944" s="318">
        <v>501.39</v>
      </c>
      <c r="O944" s="318"/>
      <c r="P944" s="318">
        <f t="shared" si="48"/>
        <v>8321.02</v>
      </c>
      <c r="Q944" s="318">
        <v>8321.02</v>
      </c>
      <c r="R944" s="373">
        <v>46066</v>
      </c>
      <c r="S944" s="374">
        <v>4225007</v>
      </c>
      <c r="T944" s="319"/>
      <c r="U944" s="319"/>
      <c r="V944" s="319"/>
      <c r="W944" s="319"/>
      <c r="X944" s="319"/>
    </row>
    <row r="945" spans="1:27" s="320" customFormat="1" x14ac:dyDescent="0.25">
      <c r="A945" s="580" t="s">
        <v>6522</v>
      </c>
      <c r="B945" s="582" t="s">
        <v>5500</v>
      </c>
      <c r="C945" s="370" t="s">
        <v>2021</v>
      </c>
      <c r="D945" s="579" t="s">
        <v>6526</v>
      </c>
      <c r="E945" s="317" t="s">
        <v>4858</v>
      </c>
      <c r="F945" s="581">
        <v>46043</v>
      </c>
      <c r="G945" s="317" t="s">
        <v>328</v>
      </c>
      <c r="H945" s="317"/>
      <c r="I945" s="318">
        <v>191.16</v>
      </c>
      <c r="J945" s="318">
        <v>45.37</v>
      </c>
      <c r="K945" s="318">
        <v>929.98</v>
      </c>
      <c r="L945" s="318">
        <v>366.29</v>
      </c>
      <c r="M945" s="319"/>
      <c r="N945" s="318">
        <v>190.92</v>
      </c>
      <c r="O945" s="318"/>
      <c r="P945" s="318">
        <f t="shared" si="48"/>
        <v>1723.72</v>
      </c>
      <c r="Q945" s="318">
        <v>1723.72</v>
      </c>
      <c r="R945" s="373">
        <v>46045</v>
      </c>
      <c r="S945" s="374">
        <v>4209991</v>
      </c>
      <c r="T945" s="319"/>
      <c r="U945" s="319"/>
      <c r="V945" s="319"/>
      <c r="W945" s="319"/>
      <c r="X945" s="319"/>
    </row>
    <row r="946" spans="1:27" s="320" customFormat="1" x14ac:dyDescent="0.25">
      <c r="A946" s="580" t="s">
        <v>6523</v>
      </c>
      <c r="B946" s="582" t="s">
        <v>6524</v>
      </c>
      <c r="C946" s="370" t="s">
        <v>2021</v>
      </c>
      <c r="D946" s="579" t="s">
        <v>6525</v>
      </c>
      <c r="E946" s="317" t="s">
        <v>4837</v>
      </c>
      <c r="F946" s="581">
        <v>46043</v>
      </c>
      <c r="G946" s="317" t="s">
        <v>328</v>
      </c>
      <c r="H946" s="317"/>
      <c r="I946" s="318">
        <v>191.16</v>
      </c>
      <c r="J946" s="318">
        <v>45.37</v>
      </c>
      <c r="K946" s="318">
        <v>929.98</v>
      </c>
      <c r="L946" s="318">
        <v>366.29</v>
      </c>
      <c r="M946" s="319"/>
      <c r="N946" s="318">
        <v>190.92</v>
      </c>
      <c r="O946" s="318"/>
      <c r="P946" s="318">
        <f t="shared" si="48"/>
        <v>1723.72</v>
      </c>
      <c r="Q946" s="320">
        <v>1730.92</v>
      </c>
      <c r="R946" s="375">
        <v>46069</v>
      </c>
      <c r="S946" s="320">
        <v>4227160</v>
      </c>
      <c r="T946" s="319"/>
      <c r="U946" s="319"/>
      <c r="V946" s="319"/>
      <c r="W946" s="319"/>
      <c r="X946" s="319"/>
    </row>
    <row r="947" spans="1:27" s="254" customFormat="1" x14ac:dyDescent="0.25">
      <c r="A947" s="289"/>
      <c r="B947" s="237"/>
      <c r="C947" s="273"/>
      <c r="D947" s="235"/>
      <c r="E947" s="242"/>
      <c r="F947" s="232"/>
      <c r="G947" s="242"/>
      <c r="H947" s="242"/>
      <c r="I947" s="252"/>
      <c r="K947" s="252"/>
      <c r="L947" s="252"/>
      <c r="M947" s="19"/>
      <c r="N947" s="252"/>
      <c r="O947" s="252"/>
      <c r="P947" s="252"/>
      <c r="Q947" s="252"/>
      <c r="R947" s="183"/>
      <c r="S947" s="255"/>
      <c r="T947" s="19"/>
      <c r="U947" s="19"/>
      <c r="V947" s="19"/>
      <c r="W947" s="19"/>
      <c r="X947" s="19"/>
    </row>
    <row r="948" spans="1:27" s="254" customFormat="1" x14ac:dyDescent="0.25">
      <c r="A948" s="242" t="s">
        <v>193</v>
      </c>
      <c r="B948" s="12" t="s">
        <v>3787</v>
      </c>
      <c r="C948" s="249" t="s">
        <v>2076</v>
      </c>
      <c r="D948" s="242" t="s">
        <v>3086</v>
      </c>
      <c r="E948" s="242" t="s">
        <v>1604</v>
      </c>
      <c r="F948" s="243">
        <v>44001</v>
      </c>
      <c r="G948" s="242" t="s">
        <v>326</v>
      </c>
      <c r="H948" s="242"/>
      <c r="I948" s="252">
        <v>5967.77</v>
      </c>
      <c r="J948" s="252">
        <v>767.86</v>
      </c>
      <c r="K948" s="252">
        <v>625.48</v>
      </c>
      <c r="L948" s="252">
        <v>2366.85</v>
      </c>
      <c r="M948" s="252"/>
      <c r="N948" s="252">
        <v>122.21</v>
      </c>
      <c r="O948" s="252"/>
      <c r="P948" s="252">
        <v>14073.53</v>
      </c>
      <c r="Q948" s="252">
        <v>14073.53</v>
      </c>
      <c r="R948" s="183">
        <v>44025</v>
      </c>
      <c r="S948" s="255">
        <v>2881559</v>
      </c>
      <c r="T948" s="19"/>
      <c r="U948" s="19"/>
      <c r="V948" s="19"/>
      <c r="W948" s="19"/>
      <c r="X948" s="19"/>
    </row>
    <row r="949" spans="1:27" s="254" customFormat="1" x14ac:dyDescent="0.25">
      <c r="A949" s="242" t="s">
        <v>194</v>
      </c>
      <c r="B949" s="12" t="s">
        <v>1714</v>
      </c>
      <c r="C949" s="249" t="s">
        <v>2076</v>
      </c>
      <c r="D949" s="242" t="s">
        <v>1862</v>
      </c>
      <c r="E949" s="242" t="s">
        <v>1612</v>
      </c>
      <c r="F949" s="243">
        <v>44021</v>
      </c>
      <c r="G949" s="242" t="s">
        <v>325</v>
      </c>
      <c r="H949" s="242"/>
      <c r="I949" s="252">
        <v>1593.33</v>
      </c>
      <c r="J949" s="252">
        <v>767.86</v>
      </c>
      <c r="K949" s="252">
        <v>625.48</v>
      </c>
      <c r="L949" s="252">
        <v>2366.85</v>
      </c>
      <c r="M949" s="252"/>
      <c r="N949" s="252">
        <v>50.2</v>
      </c>
      <c r="O949" s="252"/>
      <c r="P949" s="252">
        <f t="shared" ref="P949:P972" si="50">SUM(I949:N949)</f>
        <v>5403.72</v>
      </c>
      <c r="Q949" s="252">
        <v>5403.72</v>
      </c>
      <c r="R949" s="183">
        <v>44027</v>
      </c>
      <c r="S949" s="255" t="s">
        <v>195</v>
      </c>
      <c r="T949" s="19"/>
      <c r="U949" s="19"/>
      <c r="V949" s="19"/>
      <c r="W949" s="19"/>
      <c r="X949" s="19"/>
      <c r="AA949" s="318">
        <v>4168.8999999999996</v>
      </c>
    </row>
    <row r="950" spans="1:27" s="254" customFormat="1" x14ac:dyDescent="0.25">
      <c r="A950" s="242" t="s">
        <v>196</v>
      </c>
      <c r="B950" s="12" t="s">
        <v>3795</v>
      </c>
      <c r="C950" s="249" t="s">
        <v>2076</v>
      </c>
      <c r="D950" s="242" t="s">
        <v>1863</v>
      </c>
      <c r="E950" s="242" t="s">
        <v>1864</v>
      </c>
      <c r="F950" s="243">
        <v>44026</v>
      </c>
      <c r="G950" s="242" t="s">
        <v>328</v>
      </c>
      <c r="H950" s="242"/>
      <c r="I950" s="252">
        <v>1833.87</v>
      </c>
      <c r="J950" s="252">
        <v>669.96</v>
      </c>
      <c r="K950" s="252">
        <v>1005.9</v>
      </c>
      <c r="L950" s="252">
        <v>553.46</v>
      </c>
      <c r="M950" s="252"/>
      <c r="N950" s="252">
        <v>60.97</v>
      </c>
      <c r="O950" s="252"/>
      <c r="P950" s="252">
        <f t="shared" si="50"/>
        <v>4124.16</v>
      </c>
      <c r="Q950" s="252">
        <v>4124.16</v>
      </c>
      <c r="R950" s="183">
        <v>44034</v>
      </c>
      <c r="S950" s="255" t="s">
        <v>197</v>
      </c>
      <c r="T950" s="19"/>
      <c r="U950" s="19"/>
      <c r="V950" s="19"/>
      <c r="W950" s="19"/>
      <c r="X950" s="19"/>
      <c r="AA950" s="318">
        <v>646.17999999999995</v>
      </c>
    </row>
    <row r="951" spans="1:27" s="254" customFormat="1" x14ac:dyDescent="0.25">
      <c r="A951" s="242" t="s">
        <v>198</v>
      </c>
      <c r="B951" s="12" t="s">
        <v>1865</v>
      </c>
      <c r="C951" s="249" t="s">
        <v>2076</v>
      </c>
      <c r="D951" s="242" t="s">
        <v>1866</v>
      </c>
      <c r="E951" s="242" t="s">
        <v>1633</v>
      </c>
      <c r="F951" s="243">
        <v>44027</v>
      </c>
      <c r="G951" s="242" t="s">
        <v>331</v>
      </c>
      <c r="H951" s="242"/>
      <c r="I951" s="252">
        <v>3256.04</v>
      </c>
      <c r="J951" s="252">
        <v>864.71</v>
      </c>
      <c r="K951" s="252">
        <v>685.95</v>
      </c>
      <c r="L951" s="252">
        <v>554.9</v>
      </c>
      <c r="M951" s="252"/>
      <c r="N951" s="252">
        <v>80.349999999999994</v>
      </c>
      <c r="O951" s="252"/>
      <c r="P951" s="252">
        <f t="shared" si="50"/>
        <v>5441.95</v>
      </c>
      <c r="Q951" s="252">
        <v>5441.95</v>
      </c>
      <c r="R951" s="183">
        <v>44096</v>
      </c>
      <c r="S951" s="255" t="s">
        <v>199</v>
      </c>
      <c r="T951" s="19"/>
      <c r="U951" s="19"/>
      <c r="V951" s="19"/>
      <c r="W951" s="19"/>
      <c r="X951" s="19"/>
      <c r="AA951" s="318">
        <v>3985.04</v>
      </c>
    </row>
    <row r="952" spans="1:27" s="254" customFormat="1" x14ac:dyDescent="0.25">
      <c r="A952" s="242" t="s">
        <v>200</v>
      </c>
      <c r="B952" s="12" t="s">
        <v>1868</v>
      </c>
      <c r="C952" s="249" t="s">
        <v>2076</v>
      </c>
      <c r="D952" s="242" t="s">
        <v>1867</v>
      </c>
      <c r="E952" s="242" t="s">
        <v>1612</v>
      </c>
      <c r="F952" s="243">
        <v>44026</v>
      </c>
      <c r="G952" s="242" t="s">
        <v>325</v>
      </c>
      <c r="H952" s="242"/>
      <c r="I952" s="252">
        <v>1593.33</v>
      </c>
      <c r="J952" s="252">
        <v>767.86</v>
      </c>
      <c r="K952" s="252">
        <v>625.48</v>
      </c>
      <c r="L952" s="252">
        <v>2366.85</v>
      </c>
      <c r="M952" s="252"/>
      <c r="N952" s="252">
        <v>50.2</v>
      </c>
      <c r="O952" s="252"/>
      <c r="P952" s="252">
        <f t="shared" si="50"/>
        <v>5403.72</v>
      </c>
      <c r="Q952" s="252">
        <v>5403.72</v>
      </c>
      <c r="R952" s="183">
        <v>44041</v>
      </c>
      <c r="S952" s="255" t="s">
        <v>201</v>
      </c>
      <c r="T952" s="19"/>
      <c r="U952" s="19"/>
      <c r="V952" s="19"/>
      <c r="W952" s="19"/>
      <c r="X952" s="19"/>
      <c r="AA952" s="318">
        <v>741.6</v>
      </c>
    </row>
    <row r="953" spans="1:27" s="254" customFormat="1" x14ac:dyDescent="0.25">
      <c r="A953" s="242" t="s">
        <v>202</v>
      </c>
      <c r="B953" s="12" t="s">
        <v>1714</v>
      </c>
      <c r="C953" s="249" t="s">
        <v>2085</v>
      </c>
      <c r="D953" s="242" t="s">
        <v>1869</v>
      </c>
      <c r="E953" s="242" t="s">
        <v>1600</v>
      </c>
      <c r="F953" s="243">
        <v>44068</v>
      </c>
      <c r="G953" s="242" t="s">
        <v>331</v>
      </c>
      <c r="H953" s="242"/>
      <c r="I953" s="252">
        <v>3716.43</v>
      </c>
      <c r="J953" s="252">
        <v>986.98</v>
      </c>
      <c r="K953" s="252">
        <v>782.94</v>
      </c>
      <c r="L953" s="252">
        <v>633.36</v>
      </c>
      <c r="M953" s="252"/>
      <c r="N953" s="252">
        <v>91.71</v>
      </c>
      <c r="O953" s="252"/>
      <c r="P953" s="252">
        <f t="shared" si="50"/>
        <v>6211.42</v>
      </c>
      <c r="Q953" s="252"/>
      <c r="R953" s="255"/>
      <c r="S953" s="255"/>
      <c r="T953" s="19"/>
      <c r="U953" s="19"/>
      <c r="V953" s="19"/>
      <c r="W953" s="19"/>
      <c r="X953" s="19"/>
      <c r="AA953" s="319">
        <v>165.2</v>
      </c>
    </row>
    <row r="954" spans="1:27" s="254" customFormat="1" x14ac:dyDescent="0.25">
      <c r="A954" s="242" t="s">
        <v>203</v>
      </c>
      <c r="B954" s="12" t="s">
        <v>3782</v>
      </c>
      <c r="C954" s="249" t="s">
        <v>2076</v>
      </c>
      <c r="D954" s="242" t="s">
        <v>1870</v>
      </c>
      <c r="E954" s="242" t="s">
        <v>1616</v>
      </c>
      <c r="F954" s="243">
        <v>44034</v>
      </c>
      <c r="G954" s="242" t="s">
        <v>328</v>
      </c>
      <c r="H954" s="242"/>
      <c r="I954" s="252">
        <v>1833.87</v>
      </c>
      <c r="J954" s="252">
        <v>699.96</v>
      </c>
      <c r="K954" s="252">
        <v>1005.9</v>
      </c>
      <c r="L954" s="252">
        <v>553.46</v>
      </c>
      <c r="M954" s="252"/>
      <c r="N954" s="252">
        <v>60.97</v>
      </c>
      <c r="O954" s="252"/>
      <c r="P954" s="252">
        <f t="shared" si="50"/>
        <v>4154.16</v>
      </c>
      <c r="Q954" s="252">
        <v>4154.16</v>
      </c>
      <c r="R954" s="183">
        <v>44053</v>
      </c>
      <c r="S954" s="255" t="s">
        <v>204</v>
      </c>
      <c r="T954" s="19"/>
      <c r="U954" s="19"/>
      <c r="V954" s="19"/>
      <c r="W954" s="19"/>
      <c r="X954" s="19"/>
      <c r="AA954" s="318">
        <f>SUM(AA949:AA953)</f>
        <v>9706.92</v>
      </c>
    </row>
    <row r="955" spans="1:27" s="254" customFormat="1" x14ac:dyDescent="0.25">
      <c r="A955" s="242" t="s">
        <v>207</v>
      </c>
      <c r="B955" s="12" t="s">
        <v>1714</v>
      </c>
      <c r="C955" s="249" t="s">
        <v>2076</v>
      </c>
      <c r="D955" s="242" t="s">
        <v>1872</v>
      </c>
      <c r="E955" s="242" t="s">
        <v>1633</v>
      </c>
      <c r="F955" s="243">
        <v>44067</v>
      </c>
      <c r="G955" s="242" t="s">
        <v>331</v>
      </c>
      <c r="H955" s="242"/>
      <c r="I955" s="252">
        <v>3256.04</v>
      </c>
      <c r="J955" s="252">
        <v>864.71</v>
      </c>
      <c r="K955" s="252">
        <v>685.95</v>
      </c>
      <c r="L955" s="252">
        <v>554.9</v>
      </c>
      <c r="M955" s="252"/>
      <c r="N955" s="252">
        <v>80.349999999999994</v>
      </c>
      <c r="O955" s="252"/>
      <c r="P955" s="252">
        <f t="shared" si="50"/>
        <v>5441.95</v>
      </c>
      <c r="Q955" s="252">
        <v>5441.95</v>
      </c>
      <c r="R955" s="183">
        <v>44069</v>
      </c>
      <c r="S955" s="255" t="s">
        <v>208</v>
      </c>
      <c r="T955" s="19"/>
      <c r="U955" s="19"/>
      <c r="V955" s="19"/>
      <c r="W955" s="19"/>
      <c r="X955" s="19"/>
    </row>
    <row r="956" spans="1:27" s="254" customFormat="1" x14ac:dyDescent="0.25">
      <c r="A956" s="242" t="s">
        <v>209</v>
      </c>
      <c r="B956" s="12" t="s">
        <v>1873</v>
      </c>
      <c r="C956" s="249" t="s">
        <v>2076</v>
      </c>
      <c r="D956" s="242" t="s">
        <v>1874</v>
      </c>
      <c r="E956" s="242" t="s">
        <v>1619</v>
      </c>
      <c r="F956" s="243">
        <v>44071</v>
      </c>
      <c r="G956" s="242" t="s">
        <v>328</v>
      </c>
      <c r="H956" s="242"/>
      <c r="I956" s="252">
        <v>1833.87</v>
      </c>
      <c r="J956" s="252">
        <v>669.96</v>
      </c>
      <c r="K956" s="252">
        <v>1005.9</v>
      </c>
      <c r="L956" s="252">
        <v>553.46</v>
      </c>
      <c r="M956" s="252"/>
      <c r="N956" s="252">
        <v>60.97</v>
      </c>
      <c r="O956" s="252"/>
      <c r="P956" s="252">
        <f t="shared" si="50"/>
        <v>4124.16</v>
      </c>
      <c r="Q956" s="252">
        <v>4124.16</v>
      </c>
      <c r="R956" s="183">
        <v>44089</v>
      </c>
      <c r="S956" s="255" t="s">
        <v>210</v>
      </c>
      <c r="T956" s="19"/>
      <c r="U956" s="19"/>
      <c r="V956" s="19"/>
      <c r="W956" s="19"/>
      <c r="X956" s="19"/>
    </row>
    <row r="957" spans="1:27" s="254" customFormat="1" x14ac:dyDescent="0.25">
      <c r="A957" s="242" t="s">
        <v>211</v>
      </c>
      <c r="B957" s="12" t="s">
        <v>1714</v>
      </c>
      <c r="C957" s="249" t="s">
        <v>2076</v>
      </c>
      <c r="D957" s="242" t="s">
        <v>1875</v>
      </c>
      <c r="E957" s="242" t="s">
        <v>1629</v>
      </c>
      <c r="F957" s="243">
        <v>44074</v>
      </c>
      <c r="G957" s="242" t="s">
        <v>330</v>
      </c>
      <c r="H957" s="242"/>
      <c r="I957" s="252">
        <v>1194.76</v>
      </c>
      <c r="J957" s="252">
        <v>767.86</v>
      </c>
      <c r="K957" s="252">
        <v>625.48</v>
      </c>
      <c r="L957" s="252">
        <v>553.46</v>
      </c>
      <c r="M957" s="252"/>
      <c r="N957" s="252">
        <v>47.07</v>
      </c>
      <c r="O957" s="252"/>
      <c r="P957" s="252">
        <f t="shared" si="50"/>
        <v>3188.63</v>
      </c>
      <c r="Q957" s="252">
        <v>3188.63</v>
      </c>
      <c r="R957" s="183">
        <v>44118</v>
      </c>
      <c r="S957" s="255" t="s">
        <v>212</v>
      </c>
      <c r="T957" s="19"/>
      <c r="U957" s="19"/>
      <c r="V957" s="19"/>
      <c r="W957" s="19"/>
      <c r="X957" s="19"/>
    </row>
    <row r="958" spans="1:27" s="254" customFormat="1" x14ac:dyDescent="0.25">
      <c r="A958" s="242" t="s">
        <v>213</v>
      </c>
      <c r="B958" s="12" t="s">
        <v>1876</v>
      </c>
      <c r="C958" s="249" t="s">
        <v>2076</v>
      </c>
      <c r="D958" s="242" t="s">
        <v>1877</v>
      </c>
      <c r="E958" s="242" t="s">
        <v>1619</v>
      </c>
      <c r="F958" s="243">
        <v>44075</v>
      </c>
      <c r="G958" s="242" t="s">
        <v>328</v>
      </c>
      <c r="H958" s="242"/>
      <c r="I958" s="252">
        <v>1833.87</v>
      </c>
      <c r="J958" s="252">
        <v>669.96</v>
      </c>
      <c r="K958" s="252">
        <v>1005.9</v>
      </c>
      <c r="L958" s="252">
        <v>553.46</v>
      </c>
      <c r="M958" s="252"/>
      <c r="N958" s="252">
        <v>60.97</v>
      </c>
      <c r="O958" s="252"/>
      <c r="P958" s="252">
        <f t="shared" si="50"/>
        <v>4124.16</v>
      </c>
      <c r="Q958" s="252">
        <v>4124.16</v>
      </c>
      <c r="R958" s="183">
        <v>44089</v>
      </c>
      <c r="S958" s="255" t="s">
        <v>214</v>
      </c>
      <c r="T958" s="19"/>
      <c r="U958" s="19"/>
      <c r="V958" s="19"/>
      <c r="W958" s="19"/>
      <c r="X958" s="19"/>
    </row>
    <row r="959" spans="1:27" s="254" customFormat="1" x14ac:dyDescent="0.25">
      <c r="A959" s="242" t="s">
        <v>215</v>
      </c>
      <c r="B959" s="12" t="s">
        <v>1878</v>
      </c>
      <c r="C959" s="249" t="s">
        <v>2076</v>
      </c>
      <c r="D959" s="242" t="s">
        <v>1879</v>
      </c>
      <c r="E959" s="242" t="s">
        <v>1612</v>
      </c>
      <c r="F959" s="243">
        <v>44082</v>
      </c>
      <c r="G959" s="242" t="s">
        <v>325</v>
      </c>
      <c r="H959" s="242"/>
      <c r="I959" s="252">
        <v>1593.33</v>
      </c>
      <c r="J959" s="252">
        <v>767.86</v>
      </c>
      <c r="K959" s="252">
        <v>625.48</v>
      </c>
      <c r="L959" s="252">
        <v>2366.85</v>
      </c>
      <c r="M959" s="252"/>
      <c r="N959" s="252">
        <v>50.2</v>
      </c>
      <c r="O959" s="252"/>
      <c r="P959" s="252">
        <f t="shared" si="50"/>
        <v>5403.72</v>
      </c>
      <c r="Q959" s="252">
        <v>5403.72</v>
      </c>
      <c r="R959" s="183">
        <v>44089</v>
      </c>
      <c r="S959" s="255" t="s">
        <v>216</v>
      </c>
      <c r="T959" s="19"/>
      <c r="U959" s="19"/>
      <c r="V959" s="19"/>
      <c r="W959" s="19"/>
      <c r="X959" s="19"/>
    </row>
    <row r="960" spans="1:27" s="254" customFormat="1" x14ac:dyDescent="0.25">
      <c r="A960" s="242" t="s">
        <v>217</v>
      </c>
      <c r="B960" s="12" t="s">
        <v>1714</v>
      </c>
      <c r="C960" s="249" t="s">
        <v>2076</v>
      </c>
      <c r="D960" s="242" t="s">
        <v>1880</v>
      </c>
      <c r="E960" s="242" t="s">
        <v>1630</v>
      </c>
      <c r="F960" s="243">
        <v>44091</v>
      </c>
      <c r="G960" s="242" t="s">
        <v>329</v>
      </c>
      <c r="H960" s="242"/>
      <c r="I960" s="252">
        <v>1194.76</v>
      </c>
      <c r="J960" s="252">
        <v>767.86</v>
      </c>
      <c r="K960" s="252">
        <v>625.48</v>
      </c>
      <c r="L960" s="252">
        <v>553.46</v>
      </c>
      <c r="M960" s="252"/>
      <c r="N960" s="252">
        <v>47.07</v>
      </c>
      <c r="O960" s="252"/>
      <c r="P960" s="252">
        <f t="shared" si="50"/>
        <v>3188.63</v>
      </c>
      <c r="Q960" s="252">
        <v>3188.63</v>
      </c>
      <c r="R960" s="183">
        <v>44112</v>
      </c>
      <c r="S960" s="255" t="s">
        <v>218</v>
      </c>
      <c r="T960" s="19"/>
      <c r="U960" s="19"/>
      <c r="V960" s="19"/>
      <c r="W960" s="19"/>
      <c r="X960" s="19"/>
    </row>
    <row r="961" spans="1:24" s="254" customFormat="1" x14ac:dyDescent="0.25">
      <c r="A961" s="242" t="s">
        <v>219</v>
      </c>
      <c r="B961" s="12" t="s">
        <v>3790</v>
      </c>
      <c r="C961" s="249" t="s">
        <v>2076</v>
      </c>
      <c r="D961" s="242" t="s">
        <v>1881</v>
      </c>
      <c r="E961" s="242" t="s">
        <v>1615</v>
      </c>
      <c r="F961" s="243">
        <v>44096</v>
      </c>
      <c r="G961" s="242" t="s">
        <v>330</v>
      </c>
      <c r="H961" s="242"/>
      <c r="I961" s="252">
        <v>1194.76</v>
      </c>
      <c r="J961" s="252">
        <v>767.86</v>
      </c>
      <c r="K961" s="252">
        <v>625.48</v>
      </c>
      <c r="L961" s="252">
        <v>553.46</v>
      </c>
      <c r="M961" s="252"/>
      <c r="N961" s="252">
        <v>47.07</v>
      </c>
      <c r="O961" s="252"/>
      <c r="P961" s="252">
        <f t="shared" si="50"/>
        <v>3188.63</v>
      </c>
      <c r="Q961" s="252">
        <v>3188.63</v>
      </c>
      <c r="R961" s="183">
        <v>44113</v>
      </c>
      <c r="S961" s="255" t="s">
        <v>220</v>
      </c>
      <c r="T961" s="19"/>
      <c r="U961" s="19"/>
      <c r="V961" s="19"/>
      <c r="W961" s="19"/>
      <c r="X961" s="19"/>
    </row>
    <row r="962" spans="1:24" s="254" customFormat="1" x14ac:dyDescent="0.25">
      <c r="A962" s="242" t="s">
        <v>221</v>
      </c>
      <c r="B962" s="12" t="s">
        <v>1714</v>
      </c>
      <c r="C962" s="249" t="s">
        <v>2076</v>
      </c>
      <c r="D962" s="242" t="s">
        <v>1883</v>
      </c>
      <c r="E962" s="242" t="s">
        <v>1600</v>
      </c>
      <c r="F962" s="243">
        <v>44097</v>
      </c>
      <c r="G962" s="242" t="s">
        <v>331</v>
      </c>
      <c r="H962" s="242"/>
      <c r="I962" s="252">
        <v>3256.04</v>
      </c>
      <c r="J962" s="252">
        <v>864.71</v>
      </c>
      <c r="K962" s="252">
        <v>685.95</v>
      </c>
      <c r="L962" s="252">
        <v>554.9</v>
      </c>
      <c r="M962" s="252"/>
      <c r="N962" s="252">
        <v>80.349999999999994</v>
      </c>
      <c r="O962" s="252"/>
      <c r="P962" s="252">
        <f t="shared" si="50"/>
        <v>5441.95</v>
      </c>
      <c r="Q962" s="252">
        <v>5441.95</v>
      </c>
      <c r="R962" s="183">
        <v>44112</v>
      </c>
      <c r="S962" s="255" t="s">
        <v>222</v>
      </c>
      <c r="T962" s="19"/>
      <c r="U962" s="19"/>
      <c r="V962" s="19"/>
      <c r="W962" s="19"/>
      <c r="X962" s="19"/>
    </row>
    <row r="963" spans="1:24" s="254" customFormat="1" x14ac:dyDescent="0.25">
      <c r="A963" s="242" t="s">
        <v>223</v>
      </c>
      <c r="B963" s="12" t="s">
        <v>1868</v>
      </c>
      <c r="C963" s="249" t="s">
        <v>2076</v>
      </c>
      <c r="D963" s="242" t="s">
        <v>1884</v>
      </c>
      <c r="E963" s="242" t="s">
        <v>1616</v>
      </c>
      <c r="F963" s="243">
        <v>44102</v>
      </c>
      <c r="G963" s="242" t="s">
        <v>328</v>
      </c>
      <c r="H963" s="242"/>
      <c r="I963" s="252">
        <v>1833.87</v>
      </c>
      <c r="J963" s="252">
        <v>669.96</v>
      </c>
      <c r="K963" s="252">
        <v>1005.9</v>
      </c>
      <c r="L963" s="252">
        <v>553.46</v>
      </c>
      <c r="M963" s="252"/>
      <c r="N963" s="252">
        <v>60.97</v>
      </c>
      <c r="O963" s="252"/>
      <c r="P963" s="252">
        <f t="shared" si="50"/>
        <v>4124.16</v>
      </c>
      <c r="Q963" s="252">
        <v>4124.16</v>
      </c>
      <c r="R963" s="183">
        <v>44112</v>
      </c>
      <c r="S963" s="255" t="s">
        <v>224</v>
      </c>
      <c r="T963" s="19"/>
      <c r="U963" s="19"/>
      <c r="V963" s="19"/>
      <c r="W963" s="19"/>
      <c r="X963" s="19"/>
    </row>
    <row r="964" spans="1:24" s="254" customFormat="1" x14ac:dyDescent="0.25">
      <c r="A964" s="242" t="s">
        <v>225</v>
      </c>
      <c r="B964" s="19" t="s">
        <v>1714</v>
      </c>
      <c r="C964" s="249" t="s">
        <v>2076</v>
      </c>
      <c r="D964" s="242" t="s">
        <v>1882</v>
      </c>
      <c r="E964" s="242" t="s">
        <v>1629</v>
      </c>
      <c r="F964" s="243">
        <v>44130</v>
      </c>
      <c r="G964" s="242" t="s">
        <v>330</v>
      </c>
      <c r="H964" s="242"/>
      <c r="I964" s="252">
        <v>1194.76</v>
      </c>
      <c r="J964" s="252">
        <v>767.86</v>
      </c>
      <c r="K964" s="252">
        <v>625.48</v>
      </c>
      <c r="L964" s="252">
        <v>553.46</v>
      </c>
      <c r="M964" s="252"/>
      <c r="N964" s="252">
        <v>47.07</v>
      </c>
      <c r="O964" s="252"/>
      <c r="P964" s="252">
        <f t="shared" si="50"/>
        <v>3188.63</v>
      </c>
      <c r="Q964" s="252">
        <v>3188.63</v>
      </c>
      <c r="R964" s="183">
        <v>44146</v>
      </c>
      <c r="S964" s="255" t="s">
        <v>226</v>
      </c>
      <c r="T964" s="19"/>
      <c r="U964" s="19"/>
      <c r="V964" s="19"/>
      <c r="W964" s="19"/>
      <c r="X964" s="19"/>
    </row>
    <row r="965" spans="1:24" s="254" customFormat="1" x14ac:dyDescent="0.25">
      <c r="A965" s="242" t="s">
        <v>227</v>
      </c>
      <c r="B965" s="19" t="s">
        <v>1868</v>
      </c>
      <c r="C965" s="249" t="s">
        <v>2076</v>
      </c>
      <c r="D965" s="242" t="s">
        <v>1885</v>
      </c>
      <c r="E965" s="242" t="s">
        <v>1616</v>
      </c>
      <c r="F965" s="243">
        <v>44131</v>
      </c>
      <c r="G965" s="242" t="s">
        <v>328</v>
      </c>
      <c r="H965" s="242"/>
      <c r="I965" s="252">
        <v>1833.87</v>
      </c>
      <c r="J965" s="252">
        <v>669.96</v>
      </c>
      <c r="K965" s="252">
        <v>1005.9</v>
      </c>
      <c r="L965" s="252">
        <v>553.46</v>
      </c>
      <c r="M965" s="252"/>
      <c r="N965" s="252">
        <v>60.97</v>
      </c>
      <c r="O965" s="252"/>
      <c r="P965" s="252">
        <f t="shared" si="50"/>
        <v>4124.16</v>
      </c>
      <c r="Q965" s="252">
        <v>4124.16</v>
      </c>
      <c r="R965" s="183">
        <v>44146</v>
      </c>
      <c r="S965" s="255" t="s">
        <v>228</v>
      </c>
      <c r="T965" s="19"/>
      <c r="U965" s="19"/>
      <c r="V965" s="19"/>
      <c r="W965" s="19"/>
      <c r="X965" s="19"/>
    </row>
    <row r="966" spans="1:24" s="254" customFormat="1" x14ac:dyDescent="0.25">
      <c r="A966" s="242" t="s">
        <v>229</v>
      </c>
      <c r="B966" s="12" t="s">
        <v>1914</v>
      </c>
      <c r="C966" s="249" t="s">
        <v>2076</v>
      </c>
      <c r="D966" s="242" t="s">
        <v>1886</v>
      </c>
      <c r="E966" s="242" t="s">
        <v>1600</v>
      </c>
      <c r="F966" s="243">
        <v>44139</v>
      </c>
      <c r="G966" s="242" t="s">
        <v>331</v>
      </c>
      <c r="H966" s="242"/>
      <c r="I966" s="252">
        <v>3256.04</v>
      </c>
      <c r="J966" s="252">
        <v>864.71</v>
      </c>
      <c r="K966" s="252">
        <v>685.95</v>
      </c>
      <c r="L966" s="252">
        <v>554.9</v>
      </c>
      <c r="M966" s="252"/>
      <c r="N966" s="252">
        <v>80.349999999999994</v>
      </c>
      <c r="O966" s="252"/>
      <c r="P966" s="252">
        <f t="shared" si="50"/>
        <v>5441.95</v>
      </c>
      <c r="Q966" s="252">
        <v>5441.95</v>
      </c>
      <c r="R966" s="183">
        <v>44155</v>
      </c>
      <c r="S966" s="255" t="s">
        <v>230</v>
      </c>
      <c r="T966" s="19"/>
      <c r="U966" s="19"/>
      <c r="V966" s="19"/>
      <c r="W966" s="19"/>
      <c r="X966" s="19"/>
    </row>
    <row r="967" spans="1:24" s="254" customFormat="1" x14ac:dyDescent="0.25">
      <c r="A967" s="242" t="s">
        <v>231</v>
      </c>
      <c r="B967" s="12" t="s">
        <v>1868</v>
      </c>
      <c r="C967" s="249" t="s">
        <v>2076</v>
      </c>
      <c r="D967" s="242" t="s">
        <v>1887</v>
      </c>
      <c r="E967" s="242" t="s">
        <v>1619</v>
      </c>
      <c r="F967" s="243">
        <v>44146</v>
      </c>
      <c r="G967" s="242" t="s">
        <v>328</v>
      </c>
      <c r="H967" s="242"/>
      <c r="I967" s="252">
        <v>1833.87</v>
      </c>
      <c r="J967" s="252">
        <v>669.96</v>
      </c>
      <c r="K967" s="252">
        <v>1005.9</v>
      </c>
      <c r="L967" s="252">
        <v>553.46</v>
      </c>
      <c r="M967" s="252"/>
      <c r="N967" s="252">
        <v>60.97</v>
      </c>
      <c r="O967" s="252"/>
      <c r="P967" s="252">
        <f t="shared" si="50"/>
        <v>4124.16</v>
      </c>
      <c r="Q967" s="252">
        <v>4124.16</v>
      </c>
      <c r="R967" s="183">
        <v>44154</v>
      </c>
      <c r="S967" s="255" t="s">
        <v>232</v>
      </c>
      <c r="T967" s="19"/>
      <c r="U967" s="19"/>
      <c r="V967" s="19"/>
      <c r="W967" s="19"/>
      <c r="X967" s="19"/>
    </row>
    <row r="968" spans="1:24" s="254" customFormat="1" x14ac:dyDescent="0.25">
      <c r="A968" s="242" t="s">
        <v>233</v>
      </c>
      <c r="B968" s="12" t="s">
        <v>1714</v>
      </c>
      <c r="C968" s="249" t="s">
        <v>2076</v>
      </c>
      <c r="D968" s="242" t="s">
        <v>1888</v>
      </c>
      <c r="E968" s="242" t="s">
        <v>1630</v>
      </c>
      <c r="F968" s="243">
        <v>44148</v>
      </c>
      <c r="G968" s="242" t="s">
        <v>330</v>
      </c>
      <c r="H968" s="242"/>
      <c r="I968" s="252">
        <v>1194.76</v>
      </c>
      <c r="J968" s="252">
        <v>767.86</v>
      </c>
      <c r="K968" s="252">
        <v>625.48</v>
      </c>
      <c r="L968" s="252">
        <v>553.46</v>
      </c>
      <c r="M968" s="252"/>
      <c r="N968" s="252">
        <v>47.07</v>
      </c>
      <c r="O968" s="252"/>
      <c r="P968" s="252">
        <f t="shared" si="50"/>
        <v>3188.63</v>
      </c>
      <c r="Q968" s="252">
        <v>3188.63</v>
      </c>
      <c r="R968" s="183">
        <v>44159</v>
      </c>
      <c r="S968" s="255" t="s">
        <v>234</v>
      </c>
      <c r="T968" s="19"/>
      <c r="U968" s="19"/>
      <c r="V968" s="19"/>
      <c r="W968" s="19"/>
      <c r="X968" s="19"/>
    </row>
    <row r="969" spans="1:24" s="254" customFormat="1" x14ac:dyDescent="0.25">
      <c r="A969" s="242" t="s">
        <v>235</v>
      </c>
      <c r="B969" s="12" t="s">
        <v>1714</v>
      </c>
      <c r="C969" s="249" t="s">
        <v>2076</v>
      </c>
      <c r="D969" s="242" t="s">
        <v>1889</v>
      </c>
      <c r="E969" s="242" t="s">
        <v>1615</v>
      </c>
      <c r="F969" s="243">
        <v>44145</v>
      </c>
      <c r="G969" s="242" t="s">
        <v>330</v>
      </c>
      <c r="H969" s="242"/>
      <c r="I969" s="252">
        <v>1194.76</v>
      </c>
      <c r="J969" s="252">
        <v>767.86</v>
      </c>
      <c r="K969" s="252">
        <v>625.48</v>
      </c>
      <c r="L969" s="252">
        <v>553.46</v>
      </c>
      <c r="M969" s="252"/>
      <c r="N969" s="252">
        <v>47.07</v>
      </c>
      <c r="O969" s="252"/>
      <c r="P969" s="252">
        <f t="shared" si="50"/>
        <v>3188.63</v>
      </c>
      <c r="Q969" s="252">
        <v>3188.63</v>
      </c>
      <c r="R969" s="183">
        <v>44153</v>
      </c>
      <c r="S969" s="255" t="s">
        <v>236</v>
      </c>
      <c r="T969" s="19"/>
      <c r="U969" s="19"/>
      <c r="V969" s="19"/>
      <c r="W969" s="19"/>
      <c r="X969" s="19"/>
    </row>
    <row r="970" spans="1:24" s="254" customFormat="1" x14ac:dyDescent="0.25">
      <c r="A970" s="242" t="s">
        <v>237</v>
      </c>
      <c r="B970" s="12" t="s">
        <v>1890</v>
      </c>
      <c r="C970" s="249" t="s">
        <v>2076</v>
      </c>
      <c r="D970" s="242" t="s">
        <v>1891</v>
      </c>
      <c r="E970" s="242" t="s">
        <v>1619</v>
      </c>
      <c r="F970" s="243">
        <v>44158</v>
      </c>
      <c r="G970" s="242" t="s">
        <v>328</v>
      </c>
      <c r="H970" s="242"/>
      <c r="I970" s="252">
        <v>1833.87</v>
      </c>
      <c r="J970" s="252">
        <v>669.96</v>
      </c>
      <c r="K970" s="252">
        <v>1005.9</v>
      </c>
      <c r="L970" s="252">
        <v>553.46</v>
      </c>
      <c r="M970" s="252"/>
      <c r="N970" s="252">
        <v>60.97</v>
      </c>
      <c r="O970" s="252"/>
      <c r="P970" s="252">
        <f t="shared" si="50"/>
        <v>4124.16</v>
      </c>
      <c r="Q970" s="252">
        <v>4124.16</v>
      </c>
      <c r="R970" s="183">
        <v>44173</v>
      </c>
      <c r="S970" s="255" t="s">
        <v>238</v>
      </c>
      <c r="T970" s="19"/>
      <c r="U970" s="19"/>
      <c r="V970" s="19"/>
      <c r="W970" s="19"/>
      <c r="X970" s="19"/>
    </row>
    <row r="971" spans="1:24" s="254" customFormat="1" x14ac:dyDescent="0.25">
      <c r="A971" s="242" t="s">
        <v>239</v>
      </c>
      <c r="B971" s="12" t="s">
        <v>3791</v>
      </c>
      <c r="C971" s="249" t="s">
        <v>2076</v>
      </c>
      <c r="D971" s="242" t="s">
        <v>1892</v>
      </c>
      <c r="E971" s="242" t="s">
        <v>1604</v>
      </c>
      <c r="F971" s="243">
        <v>44152</v>
      </c>
      <c r="G971" s="242" t="s">
        <v>326</v>
      </c>
      <c r="H971" s="242"/>
      <c r="I971" s="252">
        <v>5967.77</v>
      </c>
      <c r="J971" s="252">
        <v>864.71</v>
      </c>
      <c r="K971" s="252">
        <v>685.95</v>
      </c>
      <c r="L971" s="252">
        <v>6432.89</v>
      </c>
      <c r="M971" s="252"/>
      <c r="N971" s="252">
        <v>122.21</v>
      </c>
      <c r="O971" s="252"/>
      <c r="P971" s="252">
        <f t="shared" si="50"/>
        <v>14073.529999999999</v>
      </c>
      <c r="Q971" s="252">
        <v>14271.12</v>
      </c>
      <c r="R971" s="183">
        <v>44385</v>
      </c>
      <c r="S971" s="255" t="s">
        <v>240</v>
      </c>
      <c r="T971" s="19"/>
      <c r="U971" s="19"/>
      <c r="V971" s="19"/>
      <c r="W971" s="19"/>
      <c r="X971" s="19"/>
    </row>
    <row r="972" spans="1:24" s="254" customFormat="1" x14ac:dyDescent="0.25">
      <c r="A972" s="242" t="s">
        <v>241</v>
      </c>
      <c r="B972" s="12" t="s">
        <v>1714</v>
      </c>
      <c r="C972" s="249" t="s">
        <v>2076</v>
      </c>
      <c r="D972" s="242" t="s">
        <v>1893</v>
      </c>
      <c r="E972" s="242" t="s">
        <v>1894</v>
      </c>
      <c r="F972" s="243">
        <v>44167</v>
      </c>
      <c r="G972" s="242" t="s">
        <v>331</v>
      </c>
      <c r="H972" s="242"/>
      <c r="I972" s="252">
        <v>3272.68</v>
      </c>
      <c r="J972" s="252">
        <v>869.12</v>
      </c>
      <c r="K972" s="252">
        <v>689.46</v>
      </c>
      <c r="L972" s="252">
        <v>557.74</v>
      </c>
      <c r="M972" s="252"/>
      <c r="N972" s="252">
        <v>80.760000000000005</v>
      </c>
      <c r="O972" s="252"/>
      <c r="P972" s="252">
        <f t="shared" si="50"/>
        <v>5469.76</v>
      </c>
      <c r="Q972" s="252">
        <v>5469.76</v>
      </c>
      <c r="R972" s="183">
        <v>44243</v>
      </c>
      <c r="S972" s="255" t="s">
        <v>242</v>
      </c>
      <c r="T972" s="19"/>
      <c r="U972" s="19"/>
      <c r="V972" s="19"/>
      <c r="W972" s="19"/>
      <c r="X972" s="19"/>
    </row>
    <row r="973" spans="1:24" s="254" customFormat="1" x14ac:dyDescent="0.25">
      <c r="A973" s="242" t="s">
        <v>243</v>
      </c>
      <c r="B973" s="12" t="s">
        <v>1895</v>
      </c>
      <c r="C973" s="249" t="s">
        <v>2076</v>
      </c>
      <c r="D973" s="242" t="s">
        <v>1896</v>
      </c>
      <c r="E973" s="242" t="s">
        <v>1612</v>
      </c>
      <c r="F973" s="243">
        <v>44169</v>
      </c>
      <c r="G973" s="242" t="s">
        <v>325</v>
      </c>
      <c r="H973" s="242"/>
      <c r="I973" s="252">
        <v>1593.33</v>
      </c>
      <c r="J973" s="252">
        <v>767.86</v>
      </c>
      <c r="K973" s="252">
        <v>625.48</v>
      </c>
      <c r="L973" s="252">
        <v>2366.85</v>
      </c>
      <c r="M973" s="252"/>
      <c r="N973" s="252">
        <v>50.2</v>
      </c>
      <c r="O973" s="252"/>
      <c r="P973" s="252">
        <f t="shared" ref="P973:P975" si="51">SUM(I973:N973)</f>
        <v>5403.72</v>
      </c>
      <c r="Q973" s="252">
        <v>5403.72</v>
      </c>
      <c r="R973" s="183">
        <v>44175</v>
      </c>
      <c r="S973" s="255" t="s">
        <v>244</v>
      </c>
      <c r="T973" s="19"/>
      <c r="U973" s="19"/>
      <c r="V973" s="19"/>
      <c r="W973" s="19"/>
      <c r="X973" s="19"/>
    </row>
    <row r="974" spans="1:24" s="254" customFormat="1" x14ac:dyDescent="0.25">
      <c r="A974" s="242" t="s">
        <v>245</v>
      </c>
      <c r="B974" s="12" t="s">
        <v>1749</v>
      </c>
      <c r="C974" s="249" t="s">
        <v>2076</v>
      </c>
      <c r="D974" s="242" t="s">
        <v>1897</v>
      </c>
      <c r="E974" s="242" t="s">
        <v>1616</v>
      </c>
      <c r="F974" s="243">
        <v>44168</v>
      </c>
      <c r="G974" s="242" t="s">
        <v>328</v>
      </c>
      <c r="H974" s="242"/>
      <c r="I974" s="252">
        <v>1833.87</v>
      </c>
      <c r="J974" s="252">
        <v>669.96</v>
      </c>
      <c r="K974" s="252">
        <v>1005.9</v>
      </c>
      <c r="L974" s="252">
        <v>553.46</v>
      </c>
      <c r="M974" s="252"/>
      <c r="N974" s="252">
        <v>60.97</v>
      </c>
      <c r="O974" s="252"/>
      <c r="P974" s="252">
        <f t="shared" si="51"/>
        <v>4124.16</v>
      </c>
      <c r="Q974" s="252">
        <v>4124.16</v>
      </c>
      <c r="R974" s="183">
        <v>44188</v>
      </c>
      <c r="S974" s="255" t="s">
        <v>246</v>
      </c>
      <c r="T974" s="19"/>
      <c r="U974" s="19"/>
      <c r="V974" s="19"/>
      <c r="W974" s="19"/>
      <c r="X974" s="19"/>
    </row>
    <row r="975" spans="1:24" s="254" customFormat="1" x14ac:dyDescent="0.25">
      <c r="A975" s="242" t="s">
        <v>247</v>
      </c>
      <c r="B975" s="12" t="s">
        <v>1714</v>
      </c>
      <c r="C975" s="249" t="s">
        <v>2076</v>
      </c>
      <c r="D975" s="242" t="s">
        <v>1898</v>
      </c>
      <c r="E975" s="242" t="s">
        <v>1630</v>
      </c>
      <c r="F975" s="243">
        <v>44176</v>
      </c>
      <c r="G975" s="242" t="s">
        <v>330</v>
      </c>
      <c r="H975" s="242"/>
      <c r="I975" s="252">
        <v>1194.76</v>
      </c>
      <c r="J975" s="252">
        <v>767.86</v>
      </c>
      <c r="K975" s="252">
        <v>625.48</v>
      </c>
      <c r="L975" s="252">
        <v>553.46</v>
      </c>
      <c r="M975" s="252"/>
      <c r="N975" s="252">
        <v>47.07</v>
      </c>
      <c r="O975" s="252"/>
      <c r="P975" s="252">
        <f t="shared" si="51"/>
        <v>3188.63</v>
      </c>
      <c r="Q975" s="252">
        <v>3188.63</v>
      </c>
      <c r="R975" s="183">
        <v>44183</v>
      </c>
      <c r="S975" s="255" t="s">
        <v>248</v>
      </c>
      <c r="T975" s="19"/>
      <c r="U975" s="19"/>
      <c r="V975" s="19"/>
      <c r="W975" s="19"/>
      <c r="X975" s="19"/>
    </row>
    <row r="976" spans="1:24" s="254" customFormat="1" x14ac:dyDescent="0.25">
      <c r="A976" s="242" t="s">
        <v>272</v>
      </c>
      <c r="B976" s="12" t="s">
        <v>1916</v>
      </c>
      <c r="C976" s="249" t="s">
        <v>2076</v>
      </c>
      <c r="D976" s="242" t="s">
        <v>1917</v>
      </c>
      <c r="E976" s="242" t="s">
        <v>1619</v>
      </c>
      <c r="F976" s="243">
        <v>44552</v>
      </c>
      <c r="G976" s="242" t="s">
        <v>328</v>
      </c>
      <c r="H976" s="242"/>
      <c r="I976" s="252">
        <v>1833.87</v>
      </c>
      <c r="J976" s="252">
        <v>669.96</v>
      </c>
      <c r="K976" s="252">
        <v>1005.9</v>
      </c>
      <c r="L976" s="252">
        <v>553.46</v>
      </c>
      <c r="M976" s="252"/>
      <c r="N976" s="252">
        <v>60.97</v>
      </c>
      <c r="O976" s="252"/>
      <c r="P976" s="252">
        <f t="shared" ref="P976:P994" si="52">SUM(I976:N976)</f>
        <v>4124.16</v>
      </c>
      <c r="Q976" s="252">
        <v>4124.16</v>
      </c>
      <c r="R976" s="183">
        <v>44210</v>
      </c>
      <c r="S976" s="255" t="s">
        <v>273</v>
      </c>
      <c r="T976" s="19"/>
      <c r="U976" s="19"/>
      <c r="V976" s="19"/>
      <c r="W976" s="19"/>
      <c r="X976" s="19"/>
    </row>
    <row r="977" spans="1:24" s="254" customFormat="1" x14ac:dyDescent="0.25">
      <c r="A977" s="242" t="s">
        <v>275</v>
      </c>
      <c r="B977" s="12" t="s">
        <v>1868</v>
      </c>
      <c r="C977" s="249" t="s">
        <v>2076</v>
      </c>
      <c r="D977" s="242" t="s">
        <v>1920</v>
      </c>
      <c r="E977" s="242" t="s">
        <v>1619</v>
      </c>
      <c r="F977" s="243">
        <v>44210</v>
      </c>
      <c r="G977" s="242" t="s">
        <v>328</v>
      </c>
      <c r="H977" s="242"/>
      <c r="I977" s="252">
        <v>1843.24</v>
      </c>
      <c r="J977" s="252">
        <v>673.38</v>
      </c>
      <c r="K977" s="252">
        <v>1011.04</v>
      </c>
      <c r="L977" s="252">
        <v>556.29</v>
      </c>
      <c r="M977" s="252"/>
      <c r="N977" s="252">
        <v>61.28</v>
      </c>
      <c r="O977" s="252"/>
      <c r="P977" s="252">
        <f t="shared" si="52"/>
        <v>4145.2299999999996</v>
      </c>
      <c r="Q977" s="252">
        <v>4145.2299999999996</v>
      </c>
      <c r="R977" s="183">
        <v>44272</v>
      </c>
      <c r="S977" s="255" t="s">
        <v>276</v>
      </c>
      <c r="T977" s="19"/>
      <c r="U977" s="19"/>
      <c r="V977" s="19"/>
      <c r="W977" s="19"/>
      <c r="X977" s="19"/>
    </row>
    <row r="978" spans="1:24" s="254" customFormat="1" x14ac:dyDescent="0.25">
      <c r="A978" s="242" t="s">
        <v>299</v>
      </c>
      <c r="B978" s="12" t="s">
        <v>1904</v>
      </c>
      <c r="C978" s="249" t="s">
        <v>2076</v>
      </c>
      <c r="D978" s="242" t="s">
        <v>1936</v>
      </c>
      <c r="E978" s="242" t="s">
        <v>1619</v>
      </c>
      <c r="F978" s="243">
        <v>44244</v>
      </c>
      <c r="G978" s="242" t="s">
        <v>328</v>
      </c>
      <c r="H978" s="242"/>
      <c r="I978" s="252">
        <v>1843.24</v>
      </c>
      <c r="J978" s="252">
        <v>673.38</v>
      </c>
      <c r="K978" s="252">
        <v>1011.04</v>
      </c>
      <c r="L978" s="252">
        <v>556.29</v>
      </c>
      <c r="M978" s="252"/>
      <c r="N978" s="252">
        <v>61.28</v>
      </c>
      <c r="O978" s="252"/>
      <c r="P978" s="252">
        <f t="shared" si="52"/>
        <v>4145.2299999999996</v>
      </c>
      <c r="Q978" s="252">
        <v>4145.2299999999996</v>
      </c>
      <c r="R978" s="183">
        <v>44266</v>
      </c>
      <c r="S978" s="255" t="s">
        <v>300</v>
      </c>
      <c r="T978" s="19"/>
      <c r="U978" s="19"/>
      <c r="V978" s="19"/>
      <c r="W978" s="19"/>
      <c r="X978" s="19"/>
    </row>
    <row r="979" spans="1:24" s="254" customFormat="1" x14ac:dyDescent="0.25">
      <c r="A979" s="242" t="s">
        <v>301</v>
      </c>
      <c r="B979" s="12" t="s">
        <v>1937</v>
      </c>
      <c r="C979" s="249" t="s">
        <v>2076</v>
      </c>
      <c r="D979" s="242" t="s">
        <v>1938</v>
      </c>
      <c r="E979" s="242" t="s">
        <v>1612</v>
      </c>
      <c r="F979" s="243">
        <v>44245</v>
      </c>
      <c r="G979" s="242" t="s">
        <v>325</v>
      </c>
      <c r="H979" s="242"/>
      <c r="I979" s="252">
        <v>3202.94</v>
      </c>
      <c r="J979" s="252">
        <v>1543.56</v>
      </c>
      <c r="K979" s="252">
        <v>1257.3399999999999</v>
      </c>
      <c r="L979" s="252">
        <v>4757.8900000000003</v>
      </c>
      <c r="M979" s="252"/>
      <c r="N979" s="252">
        <v>100.9</v>
      </c>
      <c r="O979" s="252"/>
      <c r="P979" s="252">
        <f t="shared" si="52"/>
        <v>10862.63</v>
      </c>
      <c r="Q979" s="252">
        <v>10862.63</v>
      </c>
      <c r="R979" s="183">
        <v>44263</v>
      </c>
      <c r="S979" s="255" t="s">
        <v>302</v>
      </c>
      <c r="T979" s="19"/>
      <c r="U979" s="19"/>
      <c r="V979" s="19"/>
      <c r="W979" s="19"/>
      <c r="X979" s="19"/>
    </row>
    <row r="980" spans="1:24" s="254" customFormat="1" x14ac:dyDescent="0.25">
      <c r="A980" s="242" t="s">
        <v>303</v>
      </c>
      <c r="B980" s="12" t="s">
        <v>1868</v>
      </c>
      <c r="C980" s="249" t="s">
        <v>2076</v>
      </c>
      <c r="D980" s="242" t="s">
        <v>1939</v>
      </c>
      <c r="E980" s="242" t="s">
        <v>1619</v>
      </c>
      <c r="F980" s="243">
        <v>44242</v>
      </c>
      <c r="G980" s="242" t="s">
        <v>328</v>
      </c>
      <c r="H980" s="242"/>
      <c r="I980" s="252">
        <v>1843.24</v>
      </c>
      <c r="J980" s="252">
        <v>673.38</v>
      </c>
      <c r="K980" s="252">
        <v>1011.04</v>
      </c>
      <c r="L980" s="252">
        <v>556.29</v>
      </c>
      <c r="M980" s="252"/>
      <c r="N980" s="252">
        <v>61.28</v>
      </c>
      <c r="O980" s="252"/>
      <c r="P980" s="252">
        <f t="shared" si="52"/>
        <v>4145.2299999999996</v>
      </c>
      <c r="Q980" s="252">
        <v>4145.2299999999996</v>
      </c>
      <c r="R980" s="183">
        <v>44278</v>
      </c>
      <c r="S980" s="255" t="s">
        <v>304</v>
      </c>
      <c r="T980" s="19"/>
      <c r="U980" s="19"/>
      <c r="V980" s="19"/>
      <c r="W980" s="19"/>
      <c r="X980" s="19"/>
    </row>
    <row r="981" spans="1:24" s="254" customFormat="1" x14ac:dyDescent="0.25">
      <c r="A981" s="242" t="s">
        <v>305</v>
      </c>
      <c r="B981" s="12" t="s">
        <v>1714</v>
      </c>
      <c r="C981" s="249" t="s">
        <v>2076</v>
      </c>
      <c r="D981" s="242" t="s">
        <v>1940</v>
      </c>
      <c r="E981" s="242" t="s">
        <v>1614</v>
      </c>
      <c r="F981" s="243">
        <v>44259</v>
      </c>
      <c r="G981" s="242" t="s">
        <v>330</v>
      </c>
      <c r="H981" s="242"/>
      <c r="I981" s="252">
        <v>1200.8699999999999</v>
      </c>
      <c r="J981" s="252">
        <v>771.78</v>
      </c>
      <c r="K981" s="252">
        <v>628.66999999999996</v>
      </c>
      <c r="L981" s="252">
        <v>556.29</v>
      </c>
      <c r="M981" s="252"/>
      <c r="N981" s="252">
        <v>47.31</v>
      </c>
      <c r="O981" s="252"/>
      <c r="P981" s="252">
        <f t="shared" si="52"/>
        <v>3204.9199999999996</v>
      </c>
      <c r="Q981" s="252">
        <v>3204.92</v>
      </c>
      <c r="R981" s="183">
        <v>44266</v>
      </c>
      <c r="S981" s="255" t="s">
        <v>306</v>
      </c>
      <c r="T981" s="19"/>
      <c r="U981" s="19"/>
      <c r="V981" s="19"/>
      <c r="W981" s="19"/>
      <c r="X981" s="19"/>
    </row>
    <row r="982" spans="1:24" s="254" customFormat="1" x14ac:dyDescent="0.25">
      <c r="A982" s="242" t="s">
        <v>249</v>
      </c>
      <c r="B982" s="12" t="s">
        <v>1688</v>
      </c>
      <c r="C982" s="249" t="s">
        <v>2076</v>
      </c>
      <c r="D982" s="242" t="s">
        <v>1899</v>
      </c>
      <c r="E982" s="242" t="s">
        <v>1619</v>
      </c>
      <c r="F982" s="243">
        <v>44274</v>
      </c>
      <c r="G982" s="242" t="s">
        <v>328</v>
      </c>
      <c r="H982" s="242"/>
      <c r="I982" s="252">
        <v>1843.24</v>
      </c>
      <c r="J982" s="252">
        <v>673.38</v>
      </c>
      <c r="K982" s="252">
        <v>1011.04</v>
      </c>
      <c r="L982" s="252">
        <v>556.29</v>
      </c>
      <c r="M982" s="252"/>
      <c r="N982" s="252">
        <v>61.28</v>
      </c>
      <c r="O982" s="252"/>
      <c r="P982" s="252">
        <f t="shared" si="52"/>
        <v>4145.2299999999996</v>
      </c>
      <c r="Q982" s="252">
        <v>4145.2299999999996</v>
      </c>
      <c r="R982" s="183">
        <v>44333</v>
      </c>
      <c r="S982" s="255" t="s">
        <v>250</v>
      </c>
      <c r="T982" s="19"/>
      <c r="U982" s="19"/>
      <c r="V982" s="19"/>
      <c r="W982" s="19"/>
      <c r="X982" s="19"/>
    </row>
    <row r="983" spans="1:24" s="254" customFormat="1" x14ac:dyDescent="0.25">
      <c r="A983" s="242" t="s">
        <v>251</v>
      </c>
      <c r="B983" s="12" t="s">
        <v>3788</v>
      </c>
      <c r="C983" s="249" t="s">
        <v>2085</v>
      </c>
      <c r="D983" s="242" t="s">
        <v>1900</v>
      </c>
      <c r="E983" s="242" t="s">
        <v>1600</v>
      </c>
      <c r="F983" s="243">
        <v>44301</v>
      </c>
      <c r="G983" s="242" t="s">
        <v>331</v>
      </c>
      <c r="H983" s="242"/>
      <c r="I983" s="252">
        <v>3272.68</v>
      </c>
      <c r="J983" s="252">
        <v>869.12</v>
      </c>
      <c r="K983" s="252">
        <v>689.46</v>
      </c>
      <c r="L983" s="252">
        <v>557.74</v>
      </c>
      <c r="M983" s="252"/>
      <c r="N983" s="252">
        <v>80.760000000000005</v>
      </c>
      <c r="O983" s="252"/>
      <c r="P983" s="252">
        <f t="shared" si="52"/>
        <v>5469.76</v>
      </c>
      <c r="Q983" s="252">
        <v>5469.76</v>
      </c>
      <c r="R983" s="183">
        <v>44306</v>
      </c>
      <c r="S983" s="255" t="s">
        <v>252</v>
      </c>
      <c r="T983" s="19"/>
      <c r="U983" s="19"/>
      <c r="V983" s="19"/>
      <c r="W983" s="19"/>
      <c r="X983" s="19"/>
    </row>
    <row r="984" spans="1:24" s="254" customFormat="1" x14ac:dyDescent="0.25">
      <c r="A984" s="242" t="s">
        <v>253</v>
      </c>
      <c r="B984" s="12" t="s">
        <v>1901</v>
      </c>
      <c r="C984" s="249" t="s">
        <v>2076</v>
      </c>
      <c r="D984" s="242" t="s">
        <v>1902</v>
      </c>
      <c r="E984" s="242" t="s">
        <v>1616</v>
      </c>
      <c r="F984" s="243">
        <v>44281</v>
      </c>
      <c r="G984" s="242" t="s">
        <v>328</v>
      </c>
      <c r="H984" s="242"/>
      <c r="I984" s="252">
        <v>1843.24</v>
      </c>
      <c r="J984" s="252">
        <v>673.38</v>
      </c>
      <c r="K984" s="252">
        <v>1011.04</v>
      </c>
      <c r="L984" s="252">
        <v>556.29</v>
      </c>
      <c r="M984" s="252"/>
      <c r="N984" s="252">
        <v>61.28</v>
      </c>
      <c r="O984" s="252"/>
      <c r="P984" s="252">
        <f t="shared" si="52"/>
        <v>4145.2299999999996</v>
      </c>
      <c r="Q984" s="252">
        <v>4145.2299999999996</v>
      </c>
      <c r="R984" s="183">
        <v>44300</v>
      </c>
      <c r="S984" s="255" t="s">
        <v>254</v>
      </c>
      <c r="T984" s="19"/>
      <c r="U984" s="19"/>
      <c r="V984" s="19"/>
      <c r="W984" s="19"/>
      <c r="X984" s="19"/>
    </row>
    <row r="985" spans="1:24" s="254" customFormat="1" x14ac:dyDescent="0.25">
      <c r="A985" s="242" t="s">
        <v>255</v>
      </c>
      <c r="B985" s="12" t="s">
        <v>3789</v>
      </c>
      <c r="C985" s="249" t="s">
        <v>2076</v>
      </c>
      <c r="D985" s="242" t="s">
        <v>1903</v>
      </c>
      <c r="E985" s="242" t="s">
        <v>1616</v>
      </c>
      <c r="F985" s="243">
        <v>44284</v>
      </c>
      <c r="G985" s="242" t="s">
        <v>328</v>
      </c>
      <c r="H985" s="242"/>
      <c r="I985" s="252">
        <v>1843.24</v>
      </c>
      <c r="J985" s="252">
        <v>673.38</v>
      </c>
      <c r="K985" s="252">
        <v>1011.04</v>
      </c>
      <c r="L985" s="252">
        <v>556.29</v>
      </c>
      <c r="M985" s="252"/>
      <c r="N985" s="252">
        <v>61.28</v>
      </c>
      <c r="O985" s="252"/>
      <c r="P985" s="252">
        <f t="shared" si="52"/>
        <v>4145.2299999999996</v>
      </c>
      <c r="Q985" s="252">
        <v>4145.2299999999996</v>
      </c>
      <c r="R985" s="183">
        <v>44300</v>
      </c>
      <c r="S985" s="255" t="s">
        <v>256</v>
      </c>
      <c r="T985" s="19"/>
      <c r="U985" s="19"/>
      <c r="V985" s="19"/>
      <c r="W985" s="19"/>
      <c r="X985" s="19"/>
    </row>
    <row r="986" spans="1:24" s="254" customFormat="1" x14ac:dyDescent="0.25">
      <c r="A986" s="242" t="s">
        <v>257</v>
      </c>
      <c r="B986" s="12" t="s">
        <v>1904</v>
      </c>
      <c r="C986" s="249" t="s">
        <v>2076</v>
      </c>
      <c r="D986" s="242" t="s">
        <v>1905</v>
      </c>
      <c r="E986" s="242" t="s">
        <v>1616</v>
      </c>
      <c r="F986" s="243">
        <v>44292</v>
      </c>
      <c r="G986" s="242" t="s">
        <v>328</v>
      </c>
      <c r="H986" s="242"/>
      <c r="I986" s="252">
        <v>1851.05</v>
      </c>
      <c r="J986" s="252">
        <v>676.24</v>
      </c>
      <c r="K986" s="252">
        <v>1015.32</v>
      </c>
      <c r="L986" s="252">
        <v>558.65</v>
      </c>
      <c r="M986" s="252"/>
      <c r="N986" s="252">
        <v>61.54</v>
      </c>
      <c r="O986" s="252"/>
      <c r="P986" s="252">
        <f t="shared" si="52"/>
        <v>4162.8</v>
      </c>
      <c r="Q986" s="252">
        <v>4162.8</v>
      </c>
      <c r="R986" s="183">
        <v>44326</v>
      </c>
      <c r="S986" s="255" t="s">
        <v>258</v>
      </c>
      <c r="T986" s="19"/>
      <c r="U986" s="19"/>
      <c r="V986" s="19"/>
      <c r="W986" s="19"/>
      <c r="X986" s="19"/>
    </row>
    <row r="987" spans="1:24" s="254" customFormat="1" x14ac:dyDescent="0.25">
      <c r="A987" s="242" t="s">
        <v>259</v>
      </c>
      <c r="B987" s="12" t="s">
        <v>1906</v>
      </c>
      <c r="C987" s="249" t="s">
        <v>2076</v>
      </c>
      <c r="D987" s="242" t="s">
        <v>1907</v>
      </c>
      <c r="E987" s="242" t="s">
        <v>1619</v>
      </c>
      <c r="F987" s="243">
        <v>44300</v>
      </c>
      <c r="G987" s="242" t="s">
        <v>328</v>
      </c>
      <c r="H987" s="242"/>
      <c r="I987" s="252">
        <v>1851.05</v>
      </c>
      <c r="J987" s="252">
        <v>676.24</v>
      </c>
      <c r="K987" s="252">
        <v>1015.32</v>
      </c>
      <c r="L987" s="252">
        <v>558.65</v>
      </c>
      <c r="M987" s="252"/>
      <c r="N987" s="252">
        <v>61.54</v>
      </c>
      <c r="O987" s="252"/>
      <c r="P987" s="252">
        <f t="shared" si="52"/>
        <v>4162.8</v>
      </c>
      <c r="Q987" s="252">
        <v>4162.8</v>
      </c>
      <c r="R987" s="183">
        <v>44334</v>
      </c>
      <c r="S987" s="255" t="s">
        <v>260</v>
      </c>
      <c r="T987" s="19"/>
      <c r="U987" s="19"/>
      <c r="V987" s="19"/>
      <c r="W987" s="19"/>
      <c r="X987" s="19"/>
    </row>
    <row r="988" spans="1:24" s="254" customFormat="1" x14ac:dyDescent="0.25">
      <c r="A988" s="242" t="s">
        <v>261</v>
      </c>
      <c r="B988" s="12" t="s">
        <v>1868</v>
      </c>
      <c r="C988" s="249" t="s">
        <v>2076</v>
      </c>
      <c r="D988" s="242" t="s">
        <v>1908</v>
      </c>
      <c r="E988" s="242" t="s">
        <v>1619</v>
      </c>
      <c r="F988" s="243">
        <v>44306</v>
      </c>
      <c r="G988" s="242" t="s">
        <v>328</v>
      </c>
      <c r="H988" s="242"/>
      <c r="I988" s="252">
        <v>1851.05</v>
      </c>
      <c r="J988" s="252">
        <v>676.24</v>
      </c>
      <c r="K988" s="252">
        <v>1015.32</v>
      </c>
      <c r="L988" s="252">
        <v>558.65</v>
      </c>
      <c r="M988" s="252"/>
      <c r="N988" s="252">
        <v>61.54</v>
      </c>
      <c r="O988" s="252"/>
      <c r="P988" s="252">
        <f t="shared" si="52"/>
        <v>4162.8</v>
      </c>
      <c r="Q988" s="252">
        <v>4162.8</v>
      </c>
      <c r="R988" s="183">
        <v>44340</v>
      </c>
      <c r="S988" s="255" t="s">
        <v>262</v>
      </c>
      <c r="T988" s="19"/>
      <c r="U988" s="19"/>
      <c r="V988" s="19"/>
      <c r="W988" s="19"/>
      <c r="X988" s="19"/>
    </row>
    <row r="989" spans="1:24" s="254" customFormat="1" x14ac:dyDescent="0.25">
      <c r="A989" s="242" t="s">
        <v>263</v>
      </c>
      <c r="B989" s="12" t="s">
        <v>1693</v>
      </c>
      <c r="C989" s="249" t="s">
        <v>2076</v>
      </c>
      <c r="D989" s="242" t="s">
        <v>1909</v>
      </c>
      <c r="E989" s="242" t="s">
        <v>1600</v>
      </c>
      <c r="F989" s="243">
        <v>44308</v>
      </c>
      <c r="G989" s="242" t="s">
        <v>331</v>
      </c>
      <c r="H989" s="242"/>
      <c r="I989" s="252">
        <v>3286.54</v>
      </c>
      <c r="J989" s="252">
        <v>872.81</v>
      </c>
      <c r="K989" s="252">
        <v>692.38</v>
      </c>
      <c r="L989" s="252">
        <v>560.1</v>
      </c>
      <c r="M989" s="252"/>
      <c r="N989" s="252">
        <v>81.099999999999994</v>
      </c>
      <c r="O989" s="252"/>
      <c r="P989" s="252">
        <f t="shared" si="52"/>
        <v>5492.9300000000012</v>
      </c>
      <c r="Q989" s="252">
        <v>5536.87</v>
      </c>
      <c r="R989" s="183">
        <v>44419</v>
      </c>
      <c r="S989" s="255">
        <v>3114166</v>
      </c>
      <c r="T989" s="19"/>
      <c r="U989" s="19"/>
      <c r="V989" s="19"/>
      <c r="W989" s="19"/>
      <c r="X989" s="19"/>
    </row>
    <row r="990" spans="1:24" s="254" customFormat="1" x14ac:dyDescent="0.25">
      <c r="A990" s="242" t="s">
        <v>264</v>
      </c>
      <c r="B990" s="12" t="s">
        <v>1868</v>
      </c>
      <c r="C990" s="249" t="s">
        <v>2076</v>
      </c>
      <c r="D990" s="242" t="s">
        <v>1910</v>
      </c>
      <c r="E990" s="242" t="s">
        <v>1619</v>
      </c>
      <c r="F990" s="243">
        <v>44309</v>
      </c>
      <c r="G990" s="242" t="s">
        <v>328</v>
      </c>
      <c r="H990" s="242"/>
      <c r="I990" s="252">
        <v>1851.05</v>
      </c>
      <c r="J990" s="252">
        <v>676.24</v>
      </c>
      <c r="K990" s="252">
        <v>1015.32</v>
      </c>
      <c r="L990" s="252">
        <v>558.65</v>
      </c>
      <c r="M990" s="252"/>
      <c r="N990" s="252">
        <v>61.54</v>
      </c>
      <c r="O990" s="252"/>
      <c r="P990" s="252">
        <f t="shared" si="52"/>
        <v>4162.8</v>
      </c>
      <c r="Q990" s="252">
        <v>4162.8</v>
      </c>
      <c r="R990" s="183">
        <v>44336</v>
      </c>
      <c r="S990" s="255" t="s">
        <v>265</v>
      </c>
      <c r="T990" s="19"/>
      <c r="U990" s="19"/>
      <c r="V990" s="19"/>
      <c r="W990" s="19"/>
      <c r="X990" s="19"/>
    </row>
    <row r="991" spans="1:24" s="254" customFormat="1" x14ac:dyDescent="0.25">
      <c r="A991" s="242" t="s">
        <v>266</v>
      </c>
      <c r="B991" s="12" t="s">
        <v>1911</v>
      </c>
      <c r="C991" s="249" t="s">
        <v>2076</v>
      </c>
      <c r="D991" s="242" t="s">
        <v>1912</v>
      </c>
      <c r="E991" s="242" t="s">
        <v>1604</v>
      </c>
      <c r="F991" s="243">
        <v>44307</v>
      </c>
      <c r="G991" s="242" t="s">
        <v>331</v>
      </c>
      <c r="H991" s="242"/>
      <c r="I991" s="252">
        <v>3286.54</v>
      </c>
      <c r="J991" s="252">
        <v>872.81</v>
      </c>
      <c r="K991" s="252">
        <v>692.38</v>
      </c>
      <c r="L991" s="252">
        <v>560.1</v>
      </c>
      <c r="M991" s="252"/>
      <c r="N991" s="252">
        <v>81.099999999999994</v>
      </c>
      <c r="O991" s="252"/>
      <c r="P991" s="252">
        <f t="shared" si="52"/>
        <v>5492.9300000000012</v>
      </c>
      <c r="Q991" s="252">
        <v>5492.93</v>
      </c>
      <c r="R991" s="183">
        <v>44335</v>
      </c>
      <c r="S991" s="255" t="s">
        <v>267</v>
      </c>
      <c r="T991" s="19"/>
      <c r="U991" s="19"/>
      <c r="V991" s="19"/>
      <c r="W991" s="19"/>
      <c r="X991" s="19"/>
    </row>
    <row r="992" spans="1:24" s="254" customFormat="1" x14ac:dyDescent="0.25">
      <c r="A992" s="242" t="s">
        <v>268</v>
      </c>
      <c r="B992" s="12" t="s">
        <v>1911</v>
      </c>
      <c r="C992" s="249" t="s">
        <v>2076</v>
      </c>
      <c r="D992" s="242" t="s">
        <v>1913</v>
      </c>
      <c r="E992" s="242" t="s">
        <v>1604</v>
      </c>
      <c r="F992" s="243">
        <v>44307</v>
      </c>
      <c r="G992" s="242" t="s">
        <v>331</v>
      </c>
      <c r="H992" s="242"/>
      <c r="I992" s="252">
        <v>3286.54</v>
      </c>
      <c r="J992" s="252">
        <v>872.81</v>
      </c>
      <c r="K992" s="252">
        <v>692.38</v>
      </c>
      <c r="L992" s="252">
        <v>560.1</v>
      </c>
      <c r="M992" s="252"/>
      <c r="N992" s="252">
        <v>81.099999999999994</v>
      </c>
      <c r="O992" s="252"/>
      <c r="P992" s="252">
        <f t="shared" si="52"/>
        <v>5492.9300000000012</v>
      </c>
      <c r="Q992" s="252">
        <v>5492.93</v>
      </c>
      <c r="R992" s="183">
        <v>44335</v>
      </c>
      <c r="S992" s="255" t="s">
        <v>269</v>
      </c>
      <c r="T992" s="19"/>
      <c r="U992" s="19"/>
      <c r="V992" s="19"/>
      <c r="W992" s="19"/>
      <c r="X992" s="19"/>
    </row>
    <row r="993" spans="1:24" s="254" customFormat="1" x14ac:dyDescent="0.25">
      <c r="A993" s="242" t="s">
        <v>270</v>
      </c>
      <c r="B993" s="12" t="s">
        <v>1914</v>
      </c>
      <c r="C993" s="249" t="s">
        <v>2076</v>
      </c>
      <c r="D993" s="242" t="s">
        <v>1915</v>
      </c>
      <c r="E993" s="242" t="s">
        <v>1766</v>
      </c>
      <c r="F993" s="243">
        <v>44314</v>
      </c>
      <c r="G993" s="242" t="s">
        <v>328</v>
      </c>
      <c r="H993" s="242"/>
      <c r="I993" s="252">
        <v>1851.05</v>
      </c>
      <c r="J993" s="252">
        <v>676.24</v>
      </c>
      <c r="K993" s="252">
        <v>1015.32</v>
      </c>
      <c r="L993" s="252">
        <v>558.65</v>
      </c>
      <c r="M993" s="252"/>
      <c r="N993" s="252">
        <v>61.54</v>
      </c>
      <c r="O993" s="252"/>
      <c r="P993" s="252">
        <f t="shared" si="52"/>
        <v>4162.8</v>
      </c>
      <c r="Q993" s="252">
        <v>4162.8</v>
      </c>
      <c r="R993" s="183">
        <v>44329</v>
      </c>
      <c r="S993" s="255" t="s">
        <v>271</v>
      </c>
      <c r="T993" s="19"/>
      <c r="U993" s="19"/>
      <c r="V993" s="19"/>
      <c r="W993" s="19"/>
      <c r="X993" s="19"/>
    </row>
    <row r="994" spans="1:24" s="254" customFormat="1" x14ac:dyDescent="0.25">
      <c r="A994" s="242" t="s">
        <v>274</v>
      </c>
      <c r="B994" s="12" t="s">
        <v>1890</v>
      </c>
      <c r="C994" s="249" t="s">
        <v>2076</v>
      </c>
      <c r="D994" s="242" t="s">
        <v>1918</v>
      </c>
      <c r="E994" s="242" t="s">
        <v>1619</v>
      </c>
      <c r="F994" s="243">
        <v>44327</v>
      </c>
      <c r="G994" s="242" t="s">
        <v>328</v>
      </c>
      <c r="H994" s="242"/>
      <c r="I994" s="252">
        <v>1851.05</v>
      </c>
      <c r="J994" s="252">
        <v>676.24</v>
      </c>
      <c r="K994" s="252">
        <v>1015.32</v>
      </c>
      <c r="L994" s="252">
        <v>558.65</v>
      </c>
      <c r="M994" s="252"/>
      <c r="N994" s="252">
        <v>61.54</v>
      </c>
      <c r="O994" s="252"/>
      <c r="P994" s="252">
        <f t="shared" si="52"/>
        <v>4162.8</v>
      </c>
      <c r="Q994" s="252">
        <v>4196.1000000000004</v>
      </c>
      <c r="R994" s="183">
        <v>44417</v>
      </c>
      <c r="S994" s="255">
        <v>3112851</v>
      </c>
      <c r="T994" s="19"/>
      <c r="U994" s="19"/>
      <c r="V994" s="19"/>
      <c r="W994" s="19"/>
      <c r="X994" s="19"/>
    </row>
    <row r="995" spans="1:24" s="254" customFormat="1" x14ac:dyDescent="0.25">
      <c r="A995" s="242" t="s">
        <v>659</v>
      </c>
      <c r="B995" s="12" t="s">
        <v>1919</v>
      </c>
      <c r="C995" s="249" t="s">
        <v>2085</v>
      </c>
      <c r="D995" s="242" t="s">
        <v>3102</v>
      </c>
      <c r="E995" s="242" t="s">
        <v>1614</v>
      </c>
      <c r="F995" s="243">
        <v>44403</v>
      </c>
      <c r="G995" s="242" t="s">
        <v>325</v>
      </c>
      <c r="H995" s="242"/>
      <c r="I995" s="252">
        <v>1205.95</v>
      </c>
      <c r="J995" s="252">
        <v>775.05</v>
      </c>
      <c r="K995" s="252">
        <v>631.34</v>
      </c>
      <c r="L995" s="252">
        <v>558.65</v>
      </c>
      <c r="M995" s="252"/>
      <c r="N995" s="252">
        <v>47.51</v>
      </c>
      <c r="O995" s="252"/>
      <c r="P995" s="252">
        <f t="shared" ref="P995:P1002" si="53">SUM(I995:N995)</f>
        <v>3218.5000000000005</v>
      </c>
      <c r="Q995" s="252">
        <v>3244.25</v>
      </c>
      <c r="R995" s="183">
        <v>44406</v>
      </c>
      <c r="S995" s="255">
        <v>3105258</v>
      </c>
      <c r="T995" s="19"/>
      <c r="U995" s="19"/>
      <c r="V995" s="19"/>
      <c r="W995" s="19"/>
      <c r="X995" s="19"/>
    </row>
    <row r="996" spans="1:24" s="254" customFormat="1" x14ac:dyDescent="0.25">
      <c r="A996" s="242" t="s">
        <v>277</v>
      </c>
      <c r="B996" s="12" t="s">
        <v>1904</v>
      </c>
      <c r="C996" s="249" t="s">
        <v>2076</v>
      </c>
      <c r="D996" s="242" t="s">
        <v>1921</v>
      </c>
      <c r="E996" s="242" t="s">
        <v>1619</v>
      </c>
      <c r="F996" s="243">
        <v>44351</v>
      </c>
      <c r="G996" s="242" t="s">
        <v>328</v>
      </c>
      <c r="H996" s="242"/>
      <c r="I996" s="252">
        <v>1851.05</v>
      </c>
      <c r="J996" s="252">
        <v>676.24</v>
      </c>
      <c r="K996" s="252">
        <v>1015.32</v>
      </c>
      <c r="L996" s="252">
        <v>558.65</v>
      </c>
      <c r="M996" s="252"/>
      <c r="N996" s="252">
        <v>61.54</v>
      </c>
      <c r="O996" s="252"/>
      <c r="P996" s="252">
        <f t="shared" si="53"/>
        <v>4162.8</v>
      </c>
      <c r="Q996" s="252">
        <v>4162.8</v>
      </c>
      <c r="R996" s="183">
        <v>44363</v>
      </c>
      <c r="S996" s="255" t="s">
        <v>278</v>
      </c>
      <c r="T996" s="19"/>
      <c r="U996" s="19"/>
      <c r="V996" s="19"/>
      <c r="W996" s="19"/>
      <c r="X996" s="19"/>
    </row>
    <row r="997" spans="1:24" s="254" customFormat="1" x14ac:dyDescent="0.25">
      <c r="A997" s="242" t="s">
        <v>279</v>
      </c>
      <c r="B997" s="12" t="s">
        <v>1868</v>
      </c>
      <c r="C997" s="249" t="s">
        <v>2076</v>
      </c>
      <c r="D997" s="242" t="s">
        <v>1922</v>
      </c>
      <c r="E997" s="242" t="s">
        <v>1616</v>
      </c>
      <c r="F997" s="243">
        <v>44355</v>
      </c>
      <c r="G997" s="242" t="s">
        <v>328</v>
      </c>
      <c r="H997" s="242"/>
      <c r="I997" s="252">
        <v>1851.05</v>
      </c>
      <c r="J997" s="252">
        <v>676.24</v>
      </c>
      <c r="K997" s="252">
        <v>1015.32</v>
      </c>
      <c r="L997" s="252">
        <v>558.65</v>
      </c>
      <c r="M997" s="252"/>
      <c r="N997" s="252">
        <v>61.54</v>
      </c>
      <c r="O997" s="252"/>
      <c r="P997" s="252">
        <f t="shared" si="53"/>
        <v>4162.8</v>
      </c>
      <c r="Q997" s="252">
        <v>4162.8</v>
      </c>
      <c r="R997" s="183">
        <v>44382</v>
      </c>
      <c r="S997" s="255" t="s">
        <v>280</v>
      </c>
      <c r="T997" s="19"/>
      <c r="U997" s="19"/>
      <c r="V997" s="19"/>
      <c r="W997" s="19"/>
      <c r="X997" s="19"/>
    </row>
    <row r="998" spans="1:24" s="254" customFormat="1" x14ac:dyDescent="0.25">
      <c r="A998" s="242" t="s">
        <v>281</v>
      </c>
      <c r="B998" s="12" t="s">
        <v>3786</v>
      </c>
      <c r="C998" s="249" t="s">
        <v>2076</v>
      </c>
      <c r="D998" s="242" t="s">
        <v>1923</v>
      </c>
      <c r="E998" s="242" t="s">
        <v>1604</v>
      </c>
      <c r="F998" s="243">
        <v>44362</v>
      </c>
      <c r="G998" s="242" t="s">
        <v>326</v>
      </c>
      <c r="H998" s="242"/>
      <c r="I998" s="252">
        <v>6023.69</v>
      </c>
      <c r="J998" s="252">
        <v>872.81</v>
      </c>
      <c r="K998" s="252">
        <v>692.38</v>
      </c>
      <c r="L998" s="252">
        <v>6493.16</v>
      </c>
      <c r="M998" s="252"/>
      <c r="N998" s="252">
        <v>123.35</v>
      </c>
      <c r="O998" s="252"/>
      <c r="P998" s="252">
        <f t="shared" si="53"/>
        <v>14205.390000000001</v>
      </c>
      <c r="Q998" s="252">
        <v>14205.39</v>
      </c>
      <c r="R998" s="183">
        <v>44368</v>
      </c>
      <c r="S998" s="255" t="s">
        <v>282</v>
      </c>
      <c r="T998" s="19"/>
      <c r="U998" s="19"/>
      <c r="V998" s="19"/>
      <c r="W998" s="19"/>
      <c r="X998" s="19"/>
    </row>
    <row r="999" spans="1:24" s="254" customFormat="1" x14ac:dyDescent="0.25">
      <c r="A999" s="242" t="s">
        <v>283</v>
      </c>
      <c r="B999" s="12" t="s">
        <v>1924</v>
      </c>
      <c r="C999" s="249" t="s">
        <v>2076</v>
      </c>
      <c r="D999" s="242" t="s">
        <v>1925</v>
      </c>
      <c r="E999" s="242" t="s">
        <v>1612</v>
      </c>
      <c r="F999" s="243">
        <v>44364</v>
      </c>
      <c r="G999" s="242" t="s">
        <v>325</v>
      </c>
      <c r="H999" s="242"/>
      <c r="I999" s="252">
        <v>1608.25</v>
      </c>
      <c r="J999" s="252">
        <v>775.05</v>
      </c>
      <c r="K999" s="252">
        <v>631.34</v>
      </c>
      <c r="L999" s="252">
        <v>2389.0300000000002</v>
      </c>
      <c r="M999" s="252"/>
      <c r="N999" s="252">
        <v>50.67</v>
      </c>
      <c r="O999" s="252"/>
      <c r="P999" s="252">
        <f t="shared" si="53"/>
        <v>5454.34</v>
      </c>
      <c r="Q999" s="252">
        <v>5454.34</v>
      </c>
      <c r="R999" s="183">
        <v>44383</v>
      </c>
      <c r="S999" s="255" t="s">
        <v>284</v>
      </c>
      <c r="T999" s="19"/>
      <c r="U999" s="19"/>
      <c r="V999" s="19"/>
      <c r="W999" s="19"/>
      <c r="X999" s="19"/>
    </row>
    <row r="1000" spans="1:24" s="254" customFormat="1" x14ac:dyDescent="0.25">
      <c r="A1000" s="242" t="s">
        <v>285</v>
      </c>
      <c r="B1000" s="12" t="s">
        <v>1904</v>
      </c>
      <c r="C1000" s="249" t="s">
        <v>2076</v>
      </c>
      <c r="D1000" s="242" t="s">
        <v>1926</v>
      </c>
      <c r="E1000" s="242" t="s">
        <v>1616</v>
      </c>
      <c r="F1000" s="243">
        <v>44368</v>
      </c>
      <c r="G1000" s="242" t="s">
        <v>328</v>
      </c>
      <c r="H1000" s="242"/>
      <c r="I1000" s="252">
        <v>1851.05</v>
      </c>
      <c r="J1000" s="252">
        <v>676.24</v>
      </c>
      <c r="K1000" s="252">
        <v>1015.32</v>
      </c>
      <c r="L1000" s="252">
        <v>558.65</v>
      </c>
      <c r="M1000" s="252"/>
      <c r="N1000" s="252">
        <v>61.54</v>
      </c>
      <c r="O1000" s="252"/>
      <c r="P1000" s="252">
        <f t="shared" si="53"/>
        <v>4162.8</v>
      </c>
      <c r="Q1000" s="252">
        <v>4162.8</v>
      </c>
      <c r="R1000" s="183">
        <v>44384</v>
      </c>
      <c r="S1000" s="255" t="s">
        <v>286</v>
      </c>
      <c r="T1000" s="19"/>
      <c r="U1000" s="19"/>
      <c r="V1000" s="19"/>
      <c r="W1000" s="19"/>
      <c r="X1000" s="19"/>
    </row>
    <row r="1001" spans="1:24" s="254" customFormat="1" x14ac:dyDescent="0.25">
      <c r="A1001" s="242" t="s">
        <v>287</v>
      </c>
      <c r="B1001" s="12" t="s">
        <v>1904</v>
      </c>
      <c r="C1001" s="249" t="s">
        <v>2076</v>
      </c>
      <c r="D1001" s="242" t="s">
        <v>1927</v>
      </c>
      <c r="E1001" s="242" t="s">
        <v>1616</v>
      </c>
      <c r="F1001" s="243">
        <v>44369</v>
      </c>
      <c r="G1001" s="242" t="s">
        <v>328</v>
      </c>
      <c r="H1001" s="242"/>
      <c r="I1001" s="252">
        <v>1851.05</v>
      </c>
      <c r="J1001" s="252">
        <v>676.24</v>
      </c>
      <c r="K1001" s="252">
        <v>1015.32</v>
      </c>
      <c r="L1001" s="252">
        <v>558.65</v>
      </c>
      <c r="M1001" s="252"/>
      <c r="N1001" s="252">
        <v>61.54</v>
      </c>
      <c r="O1001" s="252"/>
      <c r="P1001" s="252">
        <f t="shared" si="53"/>
        <v>4162.8</v>
      </c>
      <c r="Q1001" s="252">
        <v>4162.8</v>
      </c>
      <c r="R1001" s="183">
        <v>44392</v>
      </c>
      <c r="S1001" s="255" t="s">
        <v>288</v>
      </c>
      <c r="T1001" s="19"/>
      <c r="U1001" s="19"/>
      <c r="V1001" s="19"/>
      <c r="W1001" s="19"/>
      <c r="X1001" s="19"/>
    </row>
    <row r="1002" spans="1:24" s="254" customFormat="1" x14ac:dyDescent="0.25">
      <c r="A1002" s="242" t="s">
        <v>289</v>
      </c>
      <c r="B1002" s="12" t="s">
        <v>1714</v>
      </c>
      <c r="C1002" s="249" t="s">
        <v>2076</v>
      </c>
      <c r="D1002" s="242" t="s">
        <v>3103</v>
      </c>
      <c r="E1002" s="242" t="s">
        <v>1600</v>
      </c>
      <c r="F1002" s="243">
        <v>44362</v>
      </c>
      <c r="G1002" s="242" t="s">
        <v>331</v>
      </c>
      <c r="H1002" s="242"/>
      <c r="I1002" s="252">
        <v>3286.54</v>
      </c>
      <c r="J1002" s="252">
        <v>872.81</v>
      </c>
      <c r="K1002" s="252">
        <v>692.38</v>
      </c>
      <c r="L1002" s="252">
        <v>560.1</v>
      </c>
      <c r="M1002" s="252"/>
      <c r="N1002" s="252">
        <v>81.099999999999994</v>
      </c>
      <c r="O1002" s="252"/>
      <c r="P1002" s="252">
        <f t="shared" si="53"/>
        <v>5492.9300000000012</v>
      </c>
      <c r="Q1002" s="252">
        <v>5492.93</v>
      </c>
      <c r="R1002" s="183">
        <v>44384</v>
      </c>
      <c r="S1002" s="255" t="s">
        <v>290</v>
      </c>
      <c r="T1002" s="19"/>
      <c r="U1002" s="19"/>
      <c r="V1002" s="19"/>
      <c r="W1002" s="19"/>
      <c r="X1002" s="19"/>
    </row>
    <row r="1003" spans="1:24" s="254" customFormat="1" x14ac:dyDescent="0.25">
      <c r="A1003" s="242" t="s">
        <v>205</v>
      </c>
      <c r="B1003" s="12" t="s">
        <v>3785</v>
      </c>
      <c r="C1003" s="249" t="s">
        <v>2076</v>
      </c>
      <c r="D1003" s="242" t="s">
        <v>1871</v>
      </c>
      <c r="E1003" s="242" t="s">
        <v>1616</v>
      </c>
      <c r="F1003" s="243">
        <v>44046</v>
      </c>
      <c r="G1003" s="242" t="s">
        <v>328</v>
      </c>
      <c r="H1003" s="242"/>
      <c r="I1003" s="252">
        <v>1833.87</v>
      </c>
      <c r="J1003" s="252">
        <v>669.96</v>
      </c>
      <c r="K1003" s="252">
        <v>1005.9</v>
      </c>
      <c r="L1003" s="252">
        <v>553.46</v>
      </c>
      <c r="M1003" s="252"/>
      <c r="N1003" s="252">
        <v>60.97</v>
      </c>
      <c r="O1003" s="252"/>
      <c r="P1003" s="252">
        <f>SUM(I1003:N1003)</f>
        <v>4124.16</v>
      </c>
      <c r="Q1003" s="252">
        <v>4124.16</v>
      </c>
      <c r="R1003" s="183">
        <v>44070</v>
      </c>
      <c r="S1003" s="255" t="s">
        <v>206</v>
      </c>
      <c r="T1003" s="19"/>
      <c r="U1003" s="19"/>
      <c r="V1003" s="19"/>
      <c r="W1003" s="19"/>
      <c r="X1003" s="19"/>
    </row>
    <row r="1004" spans="1:24" s="254" customFormat="1" x14ac:dyDescent="0.25">
      <c r="A1004" s="242" t="s">
        <v>291</v>
      </c>
      <c r="B1004" s="12" t="s">
        <v>1904</v>
      </c>
      <c r="C1004" s="249" t="s">
        <v>2076</v>
      </c>
      <c r="D1004" s="242" t="s">
        <v>1928</v>
      </c>
      <c r="E1004" s="242" t="s">
        <v>1616</v>
      </c>
      <c r="F1004" s="243">
        <v>44369</v>
      </c>
      <c r="G1004" s="242" t="s">
        <v>328</v>
      </c>
      <c r="H1004" s="242"/>
      <c r="I1004" s="252">
        <v>1851.05</v>
      </c>
      <c r="J1004" s="252">
        <v>676.24</v>
      </c>
      <c r="K1004" s="252">
        <v>1015.32</v>
      </c>
      <c r="L1004" s="252">
        <v>558.65</v>
      </c>
      <c r="M1004" s="252"/>
      <c r="N1004" s="252">
        <v>61.54</v>
      </c>
      <c r="O1004" s="252"/>
      <c r="P1004" s="252">
        <f>SUM(I1004:N1004)</f>
        <v>4162.8</v>
      </c>
      <c r="Q1004" s="252">
        <v>4162.8</v>
      </c>
      <c r="R1004" s="183">
        <v>44392</v>
      </c>
      <c r="S1004" s="255" t="s">
        <v>292</v>
      </c>
      <c r="T1004" s="19"/>
      <c r="U1004" s="19"/>
      <c r="V1004" s="19"/>
      <c r="W1004" s="19"/>
      <c r="X1004" s="19"/>
    </row>
    <row r="1005" spans="1:24" s="254" customFormat="1" x14ac:dyDescent="0.25">
      <c r="A1005" s="242" t="s">
        <v>293</v>
      </c>
      <c r="B1005" s="12" t="s">
        <v>1904</v>
      </c>
      <c r="C1005" s="249" t="s">
        <v>2076</v>
      </c>
      <c r="D1005" s="242" t="s">
        <v>1929</v>
      </c>
      <c r="E1005" s="242" t="s">
        <v>1616</v>
      </c>
      <c r="F1005" s="243">
        <v>44369</v>
      </c>
      <c r="G1005" s="242" t="s">
        <v>328</v>
      </c>
      <c r="H1005" s="242"/>
      <c r="I1005" s="252">
        <v>1851.05</v>
      </c>
      <c r="J1005" s="252">
        <v>676.24</v>
      </c>
      <c r="K1005" s="252">
        <v>1015.32</v>
      </c>
      <c r="L1005" s="252">
        <v>558.65</v>
      </c>
      <c r="M1005" s="252"/>
      <c r="N1005" s="252">
        <v>61.54</v>
      </c>
      <c r="O1005" s="252"/>
      <c r="P1005" s="252">
        <f>SUM(I1005:N1005)</f>
        <v>4162.8</v>
      </c>
      <c r="Q1005" s="252">
        <v>4162.8</v>
      </c>
      <c r="R1005" s="183">
        <v>44384</v>
      </c>
      <c r="S1005" s="255" t="s">
        <v>294</v>
      </c>
      <c r="T1005" s="19"/>
      <c r="U1005" s="19"/>
      <c r="V1005" s="19"/>
      <c r="W1005" s="19"/>
      <c r="X1005" s="19"/>
    </row>
    <row r="1006" spans="1:24" s="254" customFormat="1" x14ac:dyDescent="0.25">
      <c r="A1006" s="242" t="s">
        <v>295</v>
      </c>
      <c r="B1006" s="12" t="s">
        <v>1714</v>
      </c>
      <c r="C1006" s="249" t="s">
        <v>2076</v>
      </c>
      <c r="D1006" s="242" t="s">
        <v>1930</v>
      </c>
      <c r="E1006" s="242" t="s">
        <v>1614</v>
      </c>
      <c r="F1006" s="243">
        <v>44377</v>
      </c>
      <c r="G1006" s="242" t="s">
        <v>330</v>
      </c>
      <c r="H1006" s="242"/>
      <c r="I1006" s="252">
        <v>1205.95</v>
      </c>
      <c r="J1006" s="252">
        <v>775.05</v>
      </c>
      <c r="K1006" s="252">
        <v>631.34</v>
      </c>
      <c r="L1006" s="252">
        <v>558.65</v>
      </c>
      <c r="M1006" s="252"/>
      <c r="N1006" s="252">
        <v>47.51</v>
      </c>
      <c r="O1006" s="252"/>
      <c r="P1006" s="252">
        <f t="shared" ref="P1006" si="54">SUM(I1006:N1006)</f>
        <v>3218.5000000000005</v>
      </c>
      <c r="Q1006" s="252">
        <v>3218.5</v>
      </c>
      <c r="R1006" s="183">
        <v>44386</v>
      </c>
      <c r="S1006" s="255" t="s">
        <v>296</v>
      </c>
      <c r="T1006" s="19"/>
      <c r="U1006" s="19"/>
      <c r="V1006" s="19"/>
      <c r="W1006" s="19"/>
      <c r="X1006" s="19"/>
    </row>
    <row r="1007" spans="1:24" s="254" customFormat="1" x14ac:dyDescent="0.25">
      <c r="A1007" s="242" t="s">
        <v>297</v>
      </c>
      <c r="B1007" s="12" t="s">
        <v>1696</v>
      </c>
      <c r="C1007" s="249" t="s">
        <v>2076</v>
      </c>
      <c r="D1007" s="242" t="s">
        <v>1931</v>
      </c>
      <c r="E1007" s="242" t="s">
        <v>1616</v>
      </c>
      <c r="F1007" s="243">
        <v>44385</v>
      </c>
      <c r="G1007" s="242" t="s">
        <v>328</v>
      </c>
      <c r="H1007" s="242"/>
      <c r="I1007" s="252">
        <v>1851.05</v>
      </c>
      <c r="J1007" s="252">
        <v>676.24</v>
      </c>
      <c r="K1007" s="252">
        <v>1015.32</v>
      </c>
      <c r="L1007" s="252">
        <v>558.65</v>
      </c>
      <c r="M1007" s="252"/>
      <c r="N1007" s="252">
        <v>61.54</v>
      </c>
      <c r="O1007" s="252"/>
      <c r="P1007" s="252">
        <v>4162.8</v>
      </c>
      <c r="Q1007" s="252">
        <v>4196.1000000000004</v>
      </c>
      <c r="R1007" s="183">
        <v>44428</v>
      </c>
      <c r="S1007" s="255">
        <v>3120992</v>
      </c>
      <c r="T1007" s="19"/>
      <c r="U1007" s="19"/>
      <c r="V1007" s="19"/>
      <c r="W1007" s="19"/>
      <c r="X1007" s="19"/>
    </row>
    <row r="1008" spans="1:24" s="254" customFormat="1" x14ac:dyDescent="0.25">
      <c r="A1008" s="242" t="s">
        <v>298</v>
      </c>
      <c r="B1008" s="12" t="s">
        <v>1714</v>
      </c>
      <c r="C1008" s="249" t="s">
        <v>2076</v>
      </c>
      <c r="D1008" s="242" t="s">
        <v>1932</v>
      </c>
      <c r="E1008" s="242" t="s">
        <v>1629</v>
      </c>
      <c r="F1008" s="243">
        <v>44385</v>
      </c>
      <c r="G1008" s="242" t="s">
        <v>330</v>
      </c>
      <c r="H1008" s="242"/>
      <c r="I1008" s="252">
        <v>1205.95</v>
      </c>
      <c r="J1008" s="252">
        <v>775.05</v>
      </c>
      <c r="K1008" s="252">
        <v>631.34</v>
      </c>
      <c r="L1008" s="252">
        <v>558.65</v>
      </c>
      <c r="M1008" s="252"/>
      <c r="N1008" s="252">
        <v>47.51</v>
      </c>
      <c r="O1008" s="252"/>
      <c r="P1008" s="252">
        <f>SUM(I1008:N1008)</f>
        <v>3218.5000000000005</v>
      </c>
      <c r="Q1008" s="252">
        <v>3218.5</v>
      </c>
      <c r="R1008" s="183">
        <v>44400</v>
      </c>
      <c r="S1008" s="255">
        <v>3102127</v>
      </c>
      <c r="T1008" s="19"/>
      <c r="U1008" s="19"/>
      <c r="V1008" s="19"/>
      <c r="W1008" s="19"/>
      <c r="X1008" s="19"/>
    </row>
    <row r="1009" spans="1:25" s="254" customFormat="1" x14ac:dyDescent="0.25">
      <c r="A1009" s="242" t="s">
        <v>660</v>
      </c>
      <c r="B1009" s="12" t="s">
        <v>1904</v>
      </c>
      <c r="C1009" s="249" t="s">
        <v>2076</v>
      </c>
      <c r="D1009" s="242" t="s">
        <v>1933</v>
      </c>
      <c r="E1009" s="242" t="s">
        <v>1616</v>
      </c>
      <c r="F1009" s="243">
        <v>44393</v>
      </c>
      <c r="G1009" s="242" t="s">
        <v>328</v>
      </c>
      <c r="H1009" s="242"/>
      <c r="I1009" s="252">
        <v>1851.05</v>
      </c>
      <c r="J1009" s="252">
        <v>676.24</v>
      </c>
      <c r="K1009" s="252">
        <v>1015.32</v>
      </c>
      <c r="L1009" s="252">
        <v>558.65</v>
      </c>
      <c r="M1009" s="252"/>
      <c r="N1009" s="252">
        <v>61.54</v>
      </c>
      <c r="O1009" s="252"/>
      <c r="P1009" s="252">
        <f>SUM(I1009:N1009)</f>
        <v>4162.8</v>
      </c>
      <c r="Q1009" s="252">
        <v>4162.8</v>
      </c>
      <c r="R1009" s="183">
        <v>44462</v>
      </c>
      <c r="S1009" s="255">
        <v>3148328</v>
      </c>
      <c r="T1009" s="19"/>
      <c r="U1009" s="19"/>
      <c r="V1009" s="19"/>
      <c r="W1009" s="19"/>
      <c r="X1009" s="19"/>
    </row>
    <row r="1010" spans="1:25" s="254" customFormat="1" x14ac:dyDescent="0.25">
      <c r="A1010" s="242" t="s">
        <v>660</v>
      </c>
      <c r="B1010" s="12" t="s">
        <v>1904</v>
      </c>
      <c r="C1010" s="249" t="s">
        <v>2076</v>
      </c>
      <c r="D1010" s="242" t="s">
        <v>1933</v>
      </c>
      <c r="E1010" s="242" t="s">
        <v>1616</v>
      </c>
      <c r="F1010" s="243">
        <v>44393</v>
      </c>
      <c r="G1010" s="242" t="s">
        <v>328</v>
      </c>
      <c r="H1010" s="242"/>
      <c r="I1010" s="252">
        <v>15.6</v>
      </c>
      <c r="J1010" s="252">
        <v>8.5500000000000007</v>
      </c>
      <c r="K1010" s="252">
        <v>5.7</v>
      </c>
      <c r="L1010" s="252">
        <v>4.7</v>
      </c>
      <c r="M1010" s="252"/>
      <c r="N1010" s="252">
        <v>0.52</v>
      </c>
      <c r="O1010" s="252"/>
      <c r="P1010" s="252">
        <f>SUM(I1010:N1010)</f>
        <v>35.07</v>
      </c>
      <c r="Q1010" s="252">
        <v>35.07</v>
      </c>
      <c r="R1010" s="183">
        <v>44791</v>
      </c>
      <c r="S1010" s="255">
        <v>3346128</v>
      </c>
      <c r="T1010" s="19"/>
      <c r="U1010" s="19"/>
      <c r="V1010" s="19"/>
      <c r="W1010" s="19"/>
      <c r="X1010" s="19"/>
    </row>
    <row r="1011" spans="1:25" s="254" customFormat="1" x14ac:dyDescent="0.25">
      <c r="A1011" s="242" t="s">
        <v>661</v>
      </c>
      <c r="B1011" s="12" t="s">
        <v>1904</v>
      </c>
      <c r="C1011" s="249" t="s">
        <v>2076</v>
      </c>
      <c r="D1011" s="242" t="s">
        <v>1934</v>
      </c>
      <c r="E1011" s="242" t="s">
        <v>1616</v>
      </c>
      <c r="F1011" s="243">
        <v>44396</v>
      </c>
      <c r="G1011" s="242" t="s">
        <v>328</v>
      </c>
      <c r="H1011" s="242"/>
      <c r="I1011" s="252">
        <v>1851.05</v>
      </c>
      <c r="J1011" s="252">
        <v>676.24</v>
      </c>
      <c r="K1011" s="252">
        <v>1015.32</v>
      </c>
      <c r="L1011" s="252">
        <v>558.65</v>
      </c>
      <c r="M1011" s="252"/>
      <c r="N1011" s="252">
        <v>61.54</v>
      </c>
      <c r="O1011" s="252"/>
      <c r="P1011" s="252">
        <f t="shared" ref="P1011:P1056" si="55">SUM(I1011:N1011)</f>
        <v>4162.8</v>
      </c>
      <c r="Q1011" s="252">
        <v>4196.1000000000004</v>
      </c>
      <c r="R1011" s="183">
        <v>44439</v>
      </c>
      <c r="S1011" s="255">
        <v>3130725</v>
      </c>
      <c r="T1011" s="19"/>
      <c r="U1011" s="19"/>
      <c r="V1011" s="19"/>
      <c r="W1011" s="19"/>
      <c r="X1011" s="19"/>
    </row>
    <row r="1012" spans="1:25" s="254" customFormat="1" x14ac:dyDescent="0.25">
      <c r="A1012" s="242" t="s">
        <v>662</v>
      </c>
      <c r="B1012" s="12" t="s">
        <v>1904</v>
      </c>
      <c r="C1012" s="249" t="s">
        <v>2076</v>
      </c>
      <c r="D1012" s="242" t="s">
        <v>1935</v>
      </c>
      <c r="E1012" s="242" t="s">
        <v>1616</v>
      </c>
      <c r="F1012" s="243">
        <v>44396</v>
      </c>
      <c r="G1012" s="242" t="s">
        <v>328</v>
      </c>
      <c r="H1012" s="242"/>
      <c r="I1012" s="252">
        <v>1851.05</v>
      </c>
      <c r="J1012" s="252">
        <v>676.24</v>
      </c>
      <c r="K1012" s="252">
        <v>1015.32</v>
      </c>
      <c r="L1012" s="252">
        <v>558.65</v>
      </c>
      <c r="M1012" s="252"/>
      <c r="N1012" s="252">
        <v>61.54</v>
      </c>
      <c r="O1012" s="252"/>
      <c r="P1012" s="252">
        <f t="shared" si="55"/>
        <v>4162.8</v>
      </c>
      <c r="Q1012" s="252">
        <v>4196.1000000000004</v>
      </c>
      <c r="R1012" s="183">
        <v>44439</v>
      </c>
      <c r="S1012" s="255">
        <v>3130721</v>
      </c>
      <c r="T1012" s="19"/>
      <c r="U1012" s="19"/>
      <c r="V1012" s="19"/>
      <c r="W1012" s="19"/>
      <c r="X1012" s="19"/>
    </row>
    <row r="1013" spans="1:25" s="254" customFormat="1" x14ac:dyDescent="0.25">
      <c r="A1013" s="242" t="s">
        <v>3129</v>
      </c>
      <c r="B1013" s="12" t="s">
        <v>1890</v>
      </c>
      <c r="C1013" s="249" t="s">
        <v>2076</v>
      </c>
      <c r="D1013" s="242" t="s">
        <v>3131</v>
      </c>
      <c r="E1013" s="242" t="s">
        <v>1616</v>
      </c>
      <c r="F1013" s="243">
        <v>44404</v>
      </c>
      <c r="G1013" s="242" t="s">
        <v>328</v>
      </c>
      <c r="H1013" s="242"/>
      <c r="I1013" s="252">
        <v>1865.11</v>
      </c>
      <c r="J1013" s="252">
        <v>681.37</v>
      </c>
      <c r="K1013" s="252">
        <v>1023.03</v>
      </c>
      <c r="L1013" s="252">
        <v>562.89</v>
      </c>
      <c r="M1013" s="252"/>
      <c r="N1013" s="252">
        <v>62.01</v>
      </c>
      <c r="O1013" s="252"/>
      <c r="P1013" s="252">
        <v>4194.41</v>
      </c>
      <c r="Q1013" s="252">
        <v>4194.41</v>
      </c>
      <c r="R1013" s="183">
        <v>44466</v>
      </c>
      <c r="S1013" s="255">
        <v>3150409</v>
      </c>
      <c r="T1013" s="19"/>
      <c r="U1013" s="19"/>
      <c r="V1013" s="19"/>
      <c r="W1013" s="19"/>
      <c r="X1013" s="19"/>
    </row>
    <row r="1014" spans="1:25" s="254" customFormat="1" x14ac:dyDescent="0.25">
      <c r="A1014" s="242" t="s">
        <v>3130</v>
      </c>
      <c r="B1014" s="12" t="s">
        <v>1890</v>
      </c>
      <c r="C1014" s="249" t="s">
        <v>2076</v>
      </c>
      <c r="D1014" s="242" t="s">
        <v>3132</v>
      </c>
      <c r="E1014" s="242" t="s">
        <v>1616</v>
      </c>
      <c r="F1014" s="243">
        <v>44404</v>
      </c>
      <c r="G1014" s="242" t="s">
        <v>328</v>
      </c>
      <c r="H1014" s="242"/>
      <c r="I1014" s="252">
        <v>1865.11</v>
      </c>
      <c r="J1014" s="252">
        <v>681.37</v>
      </c>
      <c r="K1014" s="252">
        <v>1023.03</v>
      </c>
      <c r="L1014" s="252">
        <v>562.89</v>
      </c>
      <c r="M1014" s="252"/>
      <c r="N1014" s="252">
        <v>62.01</v>
      </c>
      <c r="O1014" s="252"/>
      <c r="P1014" s="252">
        <v>4194.41</v>
      </c>
      <c r="Q1014" s="252">
        <v>4194.41</v>
      </c>
      <c r="R1014" s="183">
        <v>44463</v>
      </c>
      <c r="S1014" s="255">
        <v>3149566</v>
      </c>
      <c r="T1014" s="19"/>
      <c r="U1014" s="19"/>
      <c r="V1014" s="19"/>
      <c r="W1014" s="19"/>
      <c r="X1014" s="19"/>
    </row>
    <row r="1015" spans="1:25" s="254" customFormat="1" x14ac:dyDescent="0.25">
      <c r="A1015" s="242" t="s">
        <v>3043</v>
      </c>
      <c r="B1015" s="12" t="s">
        <v>3044</v>
      </c>
      <c r="C1015" s="249" t="s">
        <v>2076</v>
      </c>
      <c r="D1015" s="242" t="s">
        <v>3045</v>
      </c>
      <c r="E1015" s="242" t="s">
        <v>1614</v>
      </c>
      <c r="F1015" s="243">
        <v>44418</v>
      </c>
      <c r="G1015" s="242" t="s">
        <v>330</v>
      </c>
      <c r="H1015" s="242"/>
      <c r="I1015" s="252">
        <v>1215.1099999999999</v>
      </c>
      <c r="J1015" s="252">
        <v>780.94</v>
      </c>
      <c r="K1015" s="252">
        <v>636.13</v>
      </c>
      <c r="L1015" s="252">
        <v>562.89</v>
      </c>
      <c r="M1015" s="252"/>
      <c r="N1015" s="252">
        <v>47.87</v>
      </c>
      <c r="O1015" s="252"/>
      <c r="P1015" s="252">
        <f t="shared" si="55"/>
        <v>3242.9399999999996</v>
      </c>
      <c r="Q1015" s="252">
        <v>3242.94</v>
      </c>
      <c r="R1015" s="183">
        <v>44428</v>
      </c>
      <c r="S1015" s="255">
        <v>3120994</v>
      </c>
      <c r="T1015" s="19"/>
      <c r="U1015" s="19"/>
      <c r="V1015" s="19"/>
      <c r="W1015" s="19"/>
      <c r="X1015" s="19"/>
    </row>
    <row r="1016" spans="1:25" s="254" customFormat="1" x14ac:dyDescent="0.25">
      <c r="A1016" s="242" t="s">
        <v>3046</v>
      </c>
      <c r="B1016" s="12" t="s">
        <v>1714</v>
      </c>
      <c r="C1016" s="249" t="s">
        <v>2076</v>
      </c>
      <c r="D1016" s="242" t="s">
        <v>3047</v>
      </c>
      <c r="E1016" s="242" t="s">
        <v>1614</v>
      </c>
      <c r="F1016" s="243">
        <v>44425</v>
      </c>
      <c r="G1016" s="242" t="s">
        <v>3048</v>
      </c>
      <c r="H1016" s="242"/>
      <c r="I1016" s="252">
        <v>1215.1099999999999</v>
      </c>
      <c r="J1016" s="252">
        <v>780.94</v>
      </c>
      <c r="K1016" s="252">
        <v>636.13</v>
      </c>
      <c r="L1016" s="252">
        <v>562.89</v>
      </c>
      <c r="M1016" s="252"/>
      <c r="N1016" s="252">
        <v>47.87</v>
      </c>
      <c r="O1016" s="252"/>
      <c r="P1016" s="252">
        <f>SUM(I1016:N1016)</f>
        <v>3242.9399999999996</v>
      </c>
      <c r="Q1016" s="252">
        <v>3242.94</v>
      </c>
      <c r="R1016" s="183">
        <v>44434</v>
      </c>
      <c r="S1016" s="255">
        <v>3134642</v>
      </c>
      <c r="T1016" s="19"/>
      <c r="U1016" s="19"/>
      <c r="V1016" s="19"/>
      <c r="W1016" s="19"/>
      <c r="X1016" s="19"/>
    </row>
    <row r="1017" spans="1:25" s="254" customFormat="1" x14ac:dyDescent="0.25">
      <c r="A1017" s="242" t="s">
        <v>3053</v>
      </c>
      <c r="B1017" s="12" t="s">
        <v>3049</v>
      </c>
      <c r="C1017" s="249" t="s">
        <v>2076</v>
      </c>
      <c r="D1017" s="242" t="s">
        <v>3050</v>
      </c>
      <c r="E1017" s="242" t="s">
        <v>1614</v>
      </c>
      <c r="F1017" s="243">
        <v>44419</v>
      </c>
      <c r="G1017" s="242" t="s">
        <v>330</v>
      </c>
      <c r="H1017" s="242"/>
      <c r="I1017" s="252">
        <v>2430.23</v>
      </c>
      <c r="J1017" s="252">
        <v>1561.87</v>
      </c>
      <c r="K1017" s="252">
        <v>1272.26</v>
      </c>
      <c r="L1017" s="252">
        <v>1125.78</v>
      </c>
      <c r="M1017" s="252"/>
      <c r="N1017" s="252">
        <v>95.74</v>
      </c>
      <c r="O1017" s="252"/>
      <c r="P1017" s="252">
        <f t="shared" si="55"/>
        <v>6485.8799999999992</v>
      </c>
      <c r="Q1017" s="252">
        <v>6485.88</v>
      </c>
      <c r="R1017" s="183">
        <v>44431</v>
      </c>
      <c r="S1017" s="255">
        <v>3122211</v>
      </c>
      <c r="T1017" s="19"/>
      <c r="U1017" s="19"/>
      <c r="V1017" s="19"/>
      <c r="W1017" s="19"/>
      <c r="X1017" s="19"/>
    </row>
    <row r="1018" spans="1:25" s="254" customFormat="1" x14ac:dyDescent="0.25">
      <c r="A1018" s="242" t="s">
        <v>3051</v>
      </c>
      <c r="B1018" s="12" t="s">
        <v>1714</v>
      </c>
      <c r="C1018" s="249" t="s">
        <v>2076</v>
      </c>
      <c r="D1018" s="242" t="s">
        <v>2313</v>
      </c>
      <c r="E1018" s="242" t="s">
        <v>1633</v>
      </c>
      <c r="F1018" s="243">
        <v>44425</v>
      </c>
      <c r="G1018" s="242" t="s">
        <v>331</v>
      </c>
      <c r="H1018" s="242"/>
      <c r="I1018" s="252">
        <v>3311.5</v>
      </c>
      <c r="J1018" s="252">
        <v>879.44</v>
      </c>
      <c r="K1018" s="252">
        <v>697.64</v>
      </c>
      <c r="L1018" s="252">
        <v>564.35</v>
      </c>
      <c r="M1018" s="252"/>
      <c r="N1018" s="252">
        <v>81.709999999999994</v>
      </c>
      <c r="O1018" s="252"/>
      <c r="P1018" s="252">
        <f t="shared" si="55"/>
        <v>5534.6400000000012</v>
      </c>
      <c r="Q1018" s="252">
        <v>5534.64</v>
      </c>
      <c r="R1018" s="183">
        <v>44431</v>
      </c>
      <c r="S1018" s="255">
        <v>3122190</v>
      </c>
      <c r="T1018" s="19"/>
      <c r="U1018" s="19"/>
      <c r="V1018" s="19"/>
      <c r="W1018" s="19"/>
      <c r="X1018" s="19"/>
    </row>
    <row r="1019" spans="1:25" s="254" customFormat="1" x14ac:dyDescent="0.25">
      <c r="A1019" s="242" t="s">
        <v>3052</v>
      </c>
      <c r="B1019" s="12" t="s">
        <v>1714</v>
      </c>
      <c r="C1019" s="249" t="s">
        <v>2076</v>
      </c>
      <c r="D1019" s="242" t="s">
        <v>3054</v>
      </c>
      <c r="E1019" s="242" t="s">
        <v>2004</v>
      </c>
      <c r="F1019" s="243">
        <v>44427</v>
      </c>
      <c r="G1019" s="242" t="s">
        <v>330</v>
      </c>
      <c r="H1019" s="242"/>
      <c r="I1019" s="252">
        <v>1215.1099999999999</v>
      </c>
      <c r="J1019" s="252">
        <v>780.94</v>
      </c>
      <c r="K1019" s="252">
        <v>636.13</v>
      </c>
      <c r="L1019" s="252">
        <v>562.89</v>
      </c>
      <c r="M1019" s="252"/>
      <c r="N1019" s="252">
        <v>47.87</v>
      </c>
      <c r="O1019" s="252"/>
      <c r="P1019" s="252">
        <f t="shared" si="55"/>
        <v>3242.9399999999996</v>
      </c>
      <c r="Q1019" s="252">
        <v>3242.94</v>
      </c>
      <c r="R1019" s="183">
        <v>44439</v>
      </c>
      <c r="S1019" s="255">
        <v>3130805</v>
      </c>
      <c r="T1019" s="19"/>
      <c r="U1019" s="19"/>
      <c r="V1019" s="19"/>
      <c r="W1019" s="19"/>
      <c r="X1019" s="19"/>
    </row>
    <row r="1020" spans="1:25" s="254" customFormat="1" x14ac:dyDescent="0.25">
      <c r="A1020" s="242" t="s">
        <v>3133</v>
      </c>
      <c r="B1020" s="12" t="s">
        <v>1714</v>
      </c>
      <c r="C1020" s="249" t="s">
        <v>2076</v>
      </c>
      <c r="D1020" s="242" t="s">
        <v>3134</v>
      </c>
      <c r="E1020" s="242" t="s">
        <v>1600</v>
      </c>
      <c r="F1020" s="243">
        <v>44453</v>
      </c>
      <c r="G1020" s="242" t="s">
        <v>331</v>
      </c>
      <c r="H1020" s="242"/>
      <c r="I1020" s="252">
        <v>3311.5</v>
      </c>
      <c r="J1020" s="252">
        <v>879.44</v>
      </c>
      <c r="K1020" s="252">
        <v>697.64</v>
      </c>
      <c r="L1020" s="252">
        <v>564.35</v>
      </c>
      <c r="M1020" s="252"/>
      <c r="N1020" s="252">
        <v>81.709999999999994</v>
      </c>
      <c r="O1020" s="252"/>
      <c r="P1020" s="252">
        <f t="shared" si="55"/>
        <v>5534.6400000000012</v>
      </c>
      <c r="Q1020" s="252">
        <v>5534.64</v>
      </c>
      <c r="R1020" s="183">
        <v>44459</v>
      </c>
      <c r="S1020" s="255">
        <v>3145580</v>
      </c>
      <c r="T1020" s="19"/>
      <c r="U1020" s="19"/>
      <c r="V1020" s="19"/>
      <c r="W1020" s="19"/>
      <c r="X1020" s="19"/>
    </row>
    <row r="1021" spans="1:25" s="254" customFormat="1" x14ac:dyDescent="0.25">
      <c r="A1021" s="242" t="s">
        <v>3135</v>
      </c>
      <c r="B1021" s="19" t="s">
        <v>3136</v>
      </c>
      <c r="C1021" s="280" t="s">
        <v>2076</v>
      </c>
      <c r="D1021" s="242" t="s">
        <v>3137</v>
      </c>
      <c r="E1021" s="242" t="s">
        <v>1604</v>
      </c>
      <c r="F1021" s="243">
        <v>44463</v>
      </c>
      <c r="G1021" s="242" t="s">
        <v>331</v>
      </c>
      <c r="H1021" s="242"/>
      <c r="I1021" s="300">
        <v>3311.5</v>
      </c>
      <c r="J1021" s="252">
        <v>879.44</v>
      </c>
      <c r="K1021" s="252">
        <v>697.64</v>
      </c>
      <c r="L1021" s="252">
        <v>564.35</v>
      </c>
      <c r="M1021" s="255"/>
      <c r="N1021" s="252">
        <v>81.709999999999994</v>
      </c>
      <c r="O1021" s="252"/>
      <c r="P1021" s="252">
        <f t="shared" si="55"/>
        <v>5534.6400000000012</v>
      </c>
      <c r="Q1021" s="252">
        <v>5534.64</v>
      </c>
      <c r="R1021" s="183">
        <v>44467</v>
      </c>
      <c r="S1021" s="255">
        <v>3149612</v>
      </c>
      <c r="T1021" s="19"/>
      <c r="U1021" s="19"/>
      <c r="V1021" s="19"/>
      <c r="W1021" s="19"/>
      <c r="X1021" s="19"/>
    </row>
    <row r="1022" spans="1:25" s="254" customFormat="1" x14ac:dyDescent="0.25">
      <c r="A1022" s="242" t="s">
        <v>3155</v>
      </c>
      <c r="B1022" s="19" t="s">
        <v>3161</v>
      </c>
      <c r="C1022" s="280" t="s">
        <v>2076</v>
      </c>
      <c r="D1022" s="242" t="s">
        <v>3162</v>
      </c>
      <c r="E1022" s="242" t="s">
        <v>1616</v>
      </c>
      <c r="F1022" s="243">
        <v>44468</v>
      </c>
      <c r="G1022" s="242" t="s">
        <v>328</v>
      </c>
      <c r="H1022" s="242"/>
      <c r="I1022" s="300">
        <v>1865.11</v>
      </c>
      <c r="J1022" s="252">
        <v>681.37</v>
      </c>
      <c r="K1022" s="252">
        <v>1023.03</v>
      </c>
      <c r="L1022" s="252">
        <v>562.89</v>
      </c>
      <c r="M1022" s="255"/>
      <c r="N1022" s="252">
        <v>62.01</v>
      </c>
      <c r="O1022" s="252"/>
      <c r="P1022" s="252">
        <f t="shared" si="55"/>
        <v>4194.4100000000008</v>
      </c>
      <c r="Q1022" s="252">
        <v>4194.41</v>
      </c>
      <c r="R1022" s="183">
        <v>44489</v>
      </c>
      <c r="S1022" s="255">
        <v>3159270</v>
      </c>
      <c r="T1022" s="19"/>
      <c r="U1022" s="19"/>
      <c r="V1022" s="19"/>
      <c r="W1022" s="19"/>
      <c r="X1022" s="19"/>
    </row>
    <row r="1023" spans="1:25" s="254" customFormat="1" x14ac:dyDescent="0.25">
      <c r="A1023" s="242" t="s">
        <v>3156</v>
      </c>
      <c r="B1023" s="19" t="s">
        <v>3163</v>
      </c>
      <c r="C1023" s="280" t="s">
        <v>2076</v>
      </c>
      <c r="D1023" s="242" t="s">
        <v>3164</v>
      </c>
      <c r="E1023" s="242" t="s">
        <v>1616</v>
      </c>
      <c r="F1023" s="243">
        <v>44470</v>
      </c>
      <c r="G1023" s="242" t="s">
        <v>328</v>
      </c>
      <c r="H1023" s="242"/>
      <c r="I1023" s="300">
        <v>1865.11</v>
      </c>
      <c r="J1023" s="252">
        <v>681.37</v>
      </c>
      <c r="K1023" s="252">
        <v>1023.03</v>
      </c>
      <c r="L1023" s="252">
        <v>562.89</v>
      </c>
      <c r="M1023" s="255"/>
      <c r="N1023" s="252">
        <v>62.01</v>
      </c>
      <c r="O1023" s="252"/>
      <c r="P1023" s="252">
        <f t="shared" si="55"/>
        <v>4194.4100000000008</v>
      </c>
      <c r="Q1023" s="252">
        <v>4194.41</v>
      </c>
      <c r="R1023" s="183">
        <v>44489</v>
      </c>
      <c r="S1023" s="255">
        <v>3159270</v>
      </c>
      <c r="T1023" s="19"/>
      <c r="U1023" s="19"/>
      <c r="V1023" s="19"/>
      <c r="W1023" s="19"/>
      <c r="X1023" s="19"/>
      <c r="Y1023" s="299"/>
    </row>
    <row r="1024" spans="1:25" s="254" customFormat="1" x14ac:dyDescent="0.25">
      <c r="A1024" s="242" t="s">
        <v>3144</v>
      </c>
      <c r="B1024" s="19" t="s">
        <v>1714</v>
      </c>
      <c r="C1024" s="280" t="s">
        <v>2076</v>
      </c>
      <c r="D1024" s="242" t="s">
        <v>3145</v>
      </c>
      <c r="E1024" s="242" t="s">
        <v>1614</v>
      </c>
      <c r="F1024" s="243">
        <v>44474</v>
      </c>
      <c r="G1024" s="242" t="s">
        <v>330</v>
      </c>
      <c r="H1024" s="242"/>
      <c r="I1024" s="252">
        <v>1215.1099999999999</v>
      </c>
      <c r="J1024" s="252">
        <v>780.94</v>
      </c>
      <c r="K1024" s="252">
        <v>636.13</v>
      </c>
      <c r="L1024" s="252">
        <v>562.89</v>
      </c>
      <c r="M1024" s="252"/>
      <c r="N1024" s="252">
        <v>47.87</v>
      </c>
      <c r="O1024" s="252"/>
      <c r="P1024" s="252">
        <f t="shared" si="55"/>
        <v>3242.9399999999996</v>
      </c>
      <c r="Q1024" s="252">
        <v>3242.94</v>
      </c>
      <c r="R1024" s="183">
        <v>44476</v>
      </c>
      <c r="S1024" s="255">
        <v>3154078</v>
      </c>
      <c r="T1024" s="19"/>
      <c r="U1024" s="19"/>
      <c r="V1024" s="19"/>
      <c r="W1024" s="19"/>
      <c r="X1024" s="19"/>
      <c r="Y1024" s="299"/>
    </row>
    <row r="1025" spans="1:25" s="254" customFormat="1" x14ac:dyDescent="0.25">
      <c r="A1025" s="242" t="s">
        <v>4236</v>
      </c>
      <c r="B1025" s="19" t="s">
        <v>1714</v>
      </c>
      <c r="C1025" s="280" t="s">
        <v>2076</v>
      </c>
      <c r="D1025" s="242" t="s">
        <v>4237</v>
      </c>
      <c r="E1025" s="242" t="s">
        <v>1630</v>
      </c>
      <c r="F1025" s="243">
        <v>44531</v>
      </c>
      <c r="G1025" s="242" t="s">
        <v>330</v>
      </c>
      <c r="H1025" s="242"/>
      <c r="I1025" s="252">
        <v>1244.0899999999999</v>
      </c>
      <c r="J1025" s="252">
        <v>799.56</v>
      </c>
      <c r="K1025" s="252">
        <v>651.29999999999995</v>
      </c>
      <c r="L1025" s="252">
        <v>576.30999999999995</v>
      </c>
      <c r="M1025" s="252"/>
      <c r="N1025" s="252">
        <v>49.01</v>
      </c>
      <c r="O1025" s="252"/>
      <c r="P1025" s="252">
        <f t="shared" si="55"/>
        <v>3320.27</v>
      </c>
      <c r="Q1025" s="252">
        <v>3637.86</v>
      </c>
      <c r="R1025" s="183">
        <v>45148</v>
      </c>
      <c r="S1025" s="255">
        <v>3578497</v>
      </c>
      <c r="T1025" s="19"/>
      <c r="U1025" s="19"/>
      <c r="V1025" s="19"/>
      <c r="W1025" s="19"/>
      <c r="X1025" s="19"/>
      <c r="Y1025" s="301"/>
    </row>
    <row r="1026" spans="1:25" s="254" customFormat="1" x14ac:dyDescent="0.25">
      <c r="A1026" s="242" t="s">
        <v>3157</v>
      </c>
      <c r="B1026" s="19" t="s">
        <v>1714</v>
      </c>
      <c r="C1026" s="280" t="s">
        <v>2076</v>
      </c>
      <c r="D1026" s="242" t="s">
        <v>3165</v>
      </c>
      <c r="E1026" s="242" t="s">
        <v>1630</v>
      </c>
      <c r="F1026" s="243">
        <v>44475</v>
      </c>
      <c r="G1026" s="242" t="s">
        <v>330</v>
      </c>
      <c r="H1026" s="242"/>
      <c r="I1026" s="252">
        <v>1215.1099999999999</v>
      </c>
      <c r="J1026" s="252">
        <v>780.94</v>
      </c>
      <c r="K1026" s="252">
        <v>636.13</v>
      </c>
      <c r="L1026" s="252">
        <v>562.89</v>
      </c>
      <c r="M1026" s="252"/>
      <c r="N1026" s="252">
        <v>47.87</v>
      </c>
      <c r="O1026" s="252"/>
      <c r="P1026" s="252">
        <f t="shared" si="55"/>
        <v>3242.9399999999996</v>
      </c>
      <c r="Q1026" s="252">
        <v>3242.94</v>
      </c>
      <c r="R1026" s="183">
        <v>44489</v>
      </c>
      <c r="S1026" s="255">
        <v>3159304</v>
      </c>
      <c r="T1026" s="19"/>
      <c r="U1026" s="19"/>
      <c r="V1026" s="19"/>
      <c r="W1026" s="19"/>
      <c r="X1026" s="19"/>
    </row>
    <row r="1027" spans="1:25" s="254" customFormat="1" x14ac:dyDescent="0.25">
      <c r="A1027" s="594" t="s">
        <v>3202</v>
      </c>
      <c r="B1027" s="613" t="s">
        <v>1916</v>
      </c>
      <c r="C1027" s="613" t="s">
        <v>2076</v>
      </c>
      <c r="D1027" s="594" t="s">
        <v>3192</v>
      </c>
      <c r="E1027" s="594" t="s">
        <v>1600</v>
      </c>
      <c r="F1027" s="598">
        <v>44482</v>
      </c>
      <c r="G1027" s="594" t="s">
        <v>331</v>
      </c>
      <c r="H1027" s="242"/>
      <c r="I1027" s="252">
        <v>6623.01</v>
      </c>
      <c r="J1027" s="252">
        <v>1758.87</v>
      </c>
      <c r="K1027" s="252">
        <v>1395.27</v>
      </c>
      <c r="L1027" s="252">
        <v>1128.71</v>
      </c>
      <c r="M1027" s="252"/>
      <c r="N1027" s="252">
        <v>163.43</v>
      </c>
      <c r="O1027" s="252"/>
      <c r="P1027" s="252">
        <f t="shared" si="55"/>
        <v>11069.29</v>
      </c>
      <c r="Q1027" s="252">
        <v>11069.29</v>
      </c>
      <c r="R1027" s="183">
        <v>44517</v>
      </c>
      <c r="S1027" s="255">
        <v>3177118</v>
      </c>
      <c r="T1027" s="19"/>
      <c r="U1027" s="19"/>
      <c r="V1027" s="19"/>
      <c r="W1027" s="19"/>
      <c r="X1027" s="19"/>
    </row>
    <row r="1028" spans="1:25" s="254" customFormat="1" x14ac:dyDescent="0.25">
      <c r="A1028" s="595"/>
      <c r="B1028" s="614"/>
      <c r="C1028" s="614"/>
      <c r="D1028" s="595"/>
      <c r="E1028" s="595"/>
      <c r="F1028" s="599"/>
      <c r="G1028" s="595"/>
      <c r="H1028" s="242"/>
      <c r="I1028" s="252">
        <v>46.36</v>
      </c>
      <c r="J1028" s="252">
        <v>12.31</v>
      </c>
      <c r="K1028" s="252">
        <v>1.1399999999999999</v>
      </c>
      <c r="L1028" s="252">
        <v>9.77</v>
      </c>
      <c r="M1028" s="252"/>
      <c r="N1028" s="252">
        <v>7.9</v>
      </c>
      <c r="O1028" s="252"/>
      <c r="P1028" s="252">
        <f t="shared" si="55"/>
        <v>77.48</v>
      </c>
      <c r="Q1028" s="252">
        <v>77.48</v>
      </c>
      <c r="R1028" s="183">
        <v>44582</v>
      </c>
      <c r="S1028" s="255">
        <v>3216025</v>
      </c>
      <c r="T1028" s="19"/>
      <c r="U1028" s="19"/>
      <c r="V1028" s="19"/>
      <c r="W1028" s="19"/>
      <c r="X1028" s="19"/>
    </row>
    <row r="1029" spans="1:25" s="254" customFormat="1" x14ac:dyDescent="0.25">
      <c r="A1029" s="242" t="s">
        <v>3180</v>
      </c>
      <c r="B1029" s="19" t="s">
        <v>1714</v>
      </c>
      <c r="C1029" s="280" t="s">
        <v>2076</v>
      </c>
      <c r="D1029" s="242" t="s">
        <v>3188</v>
      </c>
      <c r="E1029" s="242" t="s">
        <v>1629</v>
      </c>
      <c r="F1029" s="243">
        <v>44496</v>
      </c>
      <c r="G1029" s="242" t="s">
        <v>3048</v>
      </c>
      <c r="H1029" s="242"/>
      <c r="I1029" s="252">
        <v>1244.0899999999999</v>
      </c>
      <c r="J1029" s="252">
        <v>799.56</v>
      </c>
      <c r="K1029" s="252">
        <v>651.29999999999995</v>
      </c>
      <c r="L1029" s="252">
        <v>576.30999999999995</v>
      </c>
      <c r="M1029" s="252"/>
      <c r="N1029" s="252">
        <v>49.01</v>
      </c>
      <c r="O1029" s="252"/>
      <c r="P1029" s="252">
        <f t="shared" si="55"/>
        <v>3320.27</v>
      </c>
      <c r="Q1029" s="252">
        <v>3320.27</v>
      </c>
      <c r="R1029" s="183">
        <v>44511</v>
      </c>
      <c r="S1029" s="255">
        <v>3172842</v>
      </c>
      <c r="T1029" s="19"/>
      <c r="U1029" s="19"/>
      <c r="V1029" s="19"/>
      <c r="W1029" s="19"/>
      <c r="X1029" s="19"/>
    </row>
    <row r="1030" spans="1:25" s="254" customFormat="1" x14ac:dyDescent="0.25">
      <c r="A1030" s="242" t="s">
        <v>3181</v>
      </c>
      <c r="B1030" s="19" t="s">
        <v>3189</v>
      </c>
      <c r="C1030" s="280" t="s">
        <v>2076</v>
      </c>
      <c r="D1030" s="242" t="s">
        <v>2721</v>
      </c>
      <c r="E1030" s="242" t="s">
        <v>1614</v>
      </c>
      <c r="F1030" s="243">
        <v>44498</v>
      </c>
      <c r="G1030" s="242" t="s">
        <v>330</v>
      </c>
      <c r="H1030" s="242"/>
      <c r="I1030" s="252">
        <v>2488.19</v>
      </c>
      <c r="J1030" s="252">
        <v>1599.12</v>
      </c>
      <c r="K1030" s="252">
        <v>1302.5999999999999</v>
      </c>
      <c r="L1030" s="252">
        <v>1152.6300000000001</v>
      </c>
      <c r="M1030" s="252"/>
      <c r="N1030" s="252">
        <v>98.03</v>
      </c>
      <c r="O1030" s="252"/>
      <c r="P1030" s="252">
        <f t="shared" si="55"/>
        <v>6640.57</v>
      </c>
      <c r="Q1030" s="252">
        <v>6640.57</v>
      </c>
      <c r="R1030" s="183">
        <v>44508</v>
      </c>
      <c r="S1030" s="255">
        <v>3171207</v>
      </c>
      <c r="T1030" s="19"/>
      <c r="U1030" s="19"/>
      <c r="V1030" s="19"/>
      <c r="W1030" s="19"/>
      <c r="X1030" s="19"/>
    </row>
    <row r="1031" spans="1:25" s="254" customFormat="1" x14ac:dyDescent="0.25">
      <c r="A1031" s="242" t="s">
        <v>3193</v>
      </c>
      <c r="B1031" s="19" t="s">
        <v>1714</v>
      </c>
      <c r="C1031" s="280" t="s">
        <v>2076</v>
      </c>
      <c r="D1031" s="242" t="s">
        <v>3194</v>
      </c>
      <c r="E1031" s="242" t="s">
        <v>1619</v>
      </c>
      <c r="F1031" s="243">
        <v>44502</v>
      </c>
      <c r="G1031" s="242" t="s">
        <v>3143</v>
      </c>
      <c r="H1031" s="242"/>
      <c r="I1031" s="252">
        <v>3819.19</v>
      </c>
      <c r="J1031" s="252">
        <v>1395.25</v>
      </c>
      <c r="K1031" s="252">
        <v>2094.86</v>
      </c>
      <c r="L1031" s="252">
        <v>1152.6300000000001</v>
      </c>
      <c r="M1031" s="252"/>
      <c r="N1031" s="252">
        <v>126.98</v>
      </c>
      <c r="O1031" s="252"/>
      <c r="P1031" s="252">
        <f t="shared" si="55"/>
        <v>8588.91</v>
      </c>
      <c r="Q1031" s="252">
        <v>8588.91</v>
      </c>
      <c r="R1031" s="183">
        <v>44515</v>
      </c>
      <c r="S1031" s="255">
        <v>3174931</v>
      </c>
      <c r="T1031" s="19"/>
      <c r="U1031" s="19"/>
      <c r="V1031" s="19"/>
      <c r="W1031" s="19"/>
      <c r="X1031" s="19"/>
    </row>
    <row r="1032" spans="1:25" s="254" customFormat="1" x14ac:dyDescent="0.25">
      <c r="A1032" s="242" t="s">
        <v>3195</v>
      </c>
      <c r="B1032" s="19" t="s">
        <v>3784</v>
      </c>
      <c r="C1032" s="280" t="s">
        <v>2076</v>
      </c>
      <c r="D1032" s="242" t="s">
        <v>3200</v>
      </c>
      <c r="E1032" s="242" t="s">
        <v>3196</v>
      </c>
      <c r="F1032" s="243">
        <v>44505</v>
      </c>
      <c r="G1032" s="242" t="s">
        <v>3143</v>
      </c>
      <c r="H1032" s="242"/>
      <c r="I1032" s="252">
        <v>1909.59</v>
      </c>
      <c r="J1032" s="252">
        <v>697.62</v>
      </c>
      <c r="K1032" s="252">
        <v>1047.43</v>
      </c>
      <c r="L1032" s="252">
        <v>576.30999999999995</v>
      </c>
      <c r="M1032" s="252"/>
      <c r="N1032" s="252">
        <v>63.49</v>
      </c>
      <c r="O1032" s="252"/>
      <c r="P1032" s="252">
        <f t="shared" si="55"/>
        <v>4294.4400000000005</v>
      </c>
      <c r="Q1032" s="252">
        <v>4294.4399999999996</v>
      </c>
      <c r="R1032" s="183">
        <v>44523</v>
      </c>
      <c r="S1032" s="255">
        <v>3180402</v>
      </c>
      <c r="T1032" s="19"/>
      <c r="U1032" s="19"/>
      <c r="V1032" s="19"/>
      <c r="W1032" s="19"/>
      <c r="X1032" s="19"/>
    </row>
    <row r="1033" spans="1:25" s="254" customFormat="1" x14ac:dyDescent="0.25">
      <c r="A1033" s="242" t="s">
        <v>3197</v>
      </c>
      <c r="B1033" s="19" t="s">
        <v>1868</v>
      </c>
      <c r="C1033" s="280" t="s">
        <v>2076</v>
      </c>
      <c r="D1033" s="242" t="s">
        <v>3198</v>
      </c>
      <c r="E1033" s="242" t="s">
        <v>3199</v>
      </c>
      <c r="F1033" s="243">
        <v>44505</v>
      </c>
      <c r="G1033" s="242" t="s">
        <v>3201</v>
      </c>
      <c r="H1033" s="242"/>
      <c r="I1033" s="252">
        <v>6214.19</v>
      </c>
      <c r="J1033" s="252">
        <v>900.41</v>
      </c>
      <c r="K1033" s="252">
        <v>714.27</v>
      </c>
      <c r="L1033" s="252">
        <v>6698.51</v>
      </c>
      <c r="M1033" s="255"/>
      <c r="N1033" s="252">
        <v>127.25</v>
      </c>
      <c r="O1033" s="252"/>
      <c r="P1033" s="252">
        <f t="shared" si="55"/>
        <v>14654.63</v>
      </c>
      <c r="Q1033" s="252">
        <v>14654.63</v>
      </c>
      <c r="R1033" s="183">
        <v>44517</v>
      </c>
      <c r="S1033" s="255">
        <v>3176414</v>
      </c>
      <c r="T1033" s="19"/>
      <c r="U1033" s="19"/>
      <c r="V1033" s="19"/>
      <c r="W1033" s="19"/>
      <c r="X1033" s="19"/>
    </row>
    <row r="1034" spans="1:25" s="254" customFormat="1" x14ac:dyDescent="0.25">
      <c r="A1034" s="242" t="s">
        <v>3269</v>
      </c>
      <c r="B1034" s="19" t="s">
        <v>1714</v>
      </c>
      <c r="C1034" s="280" t="s">
        <v>2076</v>
      </c>
      <c r="D1034" s="242" t="s">
        <v>3270</v>
      </c>
      <c r="E1034" s="242" t="s">
        <v>1614</v>
      </c>
      <c r="F1034" s="243">
        <v>44508</v>
      </c>
      <c r="G1034" s="242" t="s">
        <v>330</v>
      </c>
      <c r="H1034" s="242"/>
      <c r="I1034" s="252">
        <v>1244.0899999999999</v>
      </c>
      <c r="J1034" s="252">
        <v>799.56</v>
      </c>
      <c r="K1034" s="252">
        <v>651.29999999999995</v>
      </c>
      <c r="L1034" s="252">
        <v>576.30999999999995</v>
      </c>
      <c r="M1034" s="255"/>
      <c r="N1034" s="252">
        <v>49.01</v>
      </c>
      <c r="O1034" s="252"/>
      <c r="P1034" s="252">
        <f t="shared" si="55"/>
        <v>3320.27</v>
      </c>
      <c r="Q1034" s="252">
        <v>3360.12</v>
      </c>
      <c r="R1034" s="183">
        <v>44609</v>
      </c>
      <c r="S1034" s="255">
        <v>3232539</v>
      </c>
      <c r="T1034" s="19"/>
      <c r="U1034" s="19"/>
      <c r="V1034" s="19"/>
      <c r="W1034" s="19"/>
      <c r="X1034" s="19"/>
    </row>
    <row r="1035" spans="1:25" s="254" customFormat="1" x14ac:dyDescent="0.25">
      <c r="A1035" s="242" t="s">
        <v>3203</v>
      </c>
      <c r="B1035" s="19" t="s">
        <v>1714</v>
      </c>
      <c r="C1035" s="280" t="s">
        <v>2076</v>
      </c>
      <c r="D1035" s="242" t="s">
        <v>3210</v>
      </c>
      <c r="E1035" s="242" t="s">
        <v>1633</v>
      </c>
      <c r="F1035" s="243">
        <v>44517</v>
      </c>
      <c r="G1035" s="242" t="s">
        <v>331</v>
      </c>
      <c r="H1035" s="242"/>
      <c r="I1035" s="252">
        <v>3390.48</v>
      </c>
      <c r="J1035" s="252">
        <v>900.41</v>
      </c>
      <c r="K1035" s="252">
        <v>714.27</v>
      </c>
      <c r="L1035" s="252">
        <v>577.80999999999995</v>
      </c>
      <c r="M1035" s="255"/>
      <c r="N1035" s="252">
        <v>83.66</v>
      </c>
      <c r="O1035" s="252"/>
      <c r="P1035" s="252">
        <f t="shared" si="55"/>
        <v>5666.6299999999992</v>
      </c>
      <c r="Q1035" s="252">
        <v>5666.63</v>
      </c>
      <c r="R1035" s="183">
        <v>44531</v>
      </c>
      <c r="S1035" s="255">
        <v>3191509</v>
      </c>
      <c r="T1035" s="19"/>
      <c r="U1035" s="19"/>
      <c r="V1035" s="19"/>
      <c r="W1035" s="19"/>
      <c r="X1035" s="19"/>
    </row>
    <row r="1036" spans="1:25" s="254" customFormat="1" x14ac:dyDescent="0.25">
      <c r="A1036" s="242" t="s">
        <v>3204</v>
      </c>
      <c r="B1036" s="19" t="s">
        <v>1714</v>
      </c>
      <c r="C1036" s="280" t="s">
        <v>2076</v>
      </c>
      <c r="D1036" s="242" t="s">
        <v>3205</v>
      </c>
      <c r="E1036" s="242" t="s">
        <v>1600</v>
      </c>
      <c r="F1036" s="243">
        <v>44525</v>
      </c>
      <c r="G1036" s="242" t="s">
        <v>331</v>
      </c>
      <c r="H1036" s="242"/>
      <c r="I1036" s="252">
        <v>3390.48</v>
      </c>
      <c r="J1036" s="252">
        <v>900.41</v>
      </c>
      <c r="K1036" s="252">
        <v>714.27</v>
      </c>
      <c r="L1036" s="252">
        <v>577.80999999999995</v>
      </c>
      <c r="M1036" s="252"/>
      <c r="N1036" s="252">
        <v>83.66</v>
      </c>
      <c r="O1036" s="252"/>
      <c r="P1036" s="252">
        <f t="shared" si="55"/>
        <v>5666.6299999999992</v>
      </c>
      <c r="Q1036" s="252">
        <v>5666.63</v>
      </c>
      <c r="R1036" s="183">
        <v>44538</v>
      </c>
      <c r="S1036" s="253">
        <v>3196163</v>
      </c>
      <c r="T1036" s="19"/>
      <c r="U1036" s="19"/>
      <c r="V1036" s="19"/>
      <c r="W1036" s="19"/>
      <c r="X1036" s="19"/>
    </row>
    <row r="1037" spans="1:25" s="254" customFormat="1" x14ac:dyDescent="0.25">
      <c r="A1037" s="242" t="s">
        <v>3206</v>
      </c>
      <c r="B1037" s="19" t="s">
        <v>1714</v>
      </c>
      <c r="C1037" s="280" t="s">
        <v>2076</v>
      </c>
      <c r="D1037" s="242" t="s">
        <v>3207</v>
      </c>
      <c r="E1037" s="242" t="s">
        <v>1614</v>
      </c>
      <c r="F1037" s="243">
        <v>44529</v>
      </c>
      <c r="G1037" s="242" t="s">
        <v>330</v>
      </c>
      <c r="H1037" s="242"/>
      <c r="I1037" s="252">
        <v>1244.0899999999999</v>
      </c>
      <c r="J1037" s="252">
        <v>799.56</v>
      </c>
      <c r="K1037" s="252">
        <v>651.29999999999995</v>
      </c>
      <c r="L1037" s="252">
        <v>576.30999999999995</v>
      </c>
      <c r="M1037" s="252"/>
      <c r="N1037" s="252">
        <v>49.01</v>
      </c>
      <c r="O1037" s="252"/>
      <c r="P1037" s="252">
        <f t="shared" si="55"/>
        <v>3320.27</v>
      </c>
      <c r="Q1037" s="252">
        <v>3320.27</v>
      </c>
      <c r="R1037" s="183">
        <v>44531</v>
      </c>
      <c r="S1037" s="253">
        <v>3191527</v>
      </c>
      <c r="T1037" s="19"/>
      <c r="U1037" s="19"/>
      <c r="V1037" s="19"/>
      <c r="W1037" s="19"/>
      <c r="X1037" s="19"/>
    </row>
    <row r="1038" spans="1:25" s="254" customFormat="1" x14ac:dyDescent="0.25">
      <c r="A1038" s="242" t="s">
        <v>3271</v>
      </c>
      <c r="B1038" s="19" t="s">
        <v>1714</v>
      </c>
      <c r="C1038" s="280" t="s">
        <v>2076</v>
      </c>
      <c r="D1038" s="242" t="s">
        <v>3270</v>
      </c>
      <c r="E1038" s="242" t="s">
        <v>1614</v>
      </c>
      <c r="F1038" s="243">
        <v>44508</v>
      </c>
      <c r="G1038" s="242" t="s">
        <v>325</v>
      </c>
      <c r="H1038" s="242"/>
      <c r="I1038" s="252">
        <v>1718.47</v>
      </c>
      <c r="J1038" s="252">
        <v>828.17</v>
      </c>
      <c r="K1038" s="252">
        <v>674.6</v>
      </c>
      <c r="L1038" s="252">
        <v>2552.75</v>
      </c>
      <c r="M1038" s="252"/>
      <c r="N1038" s="252">
        <v>54.14</v>
      </c>
      <c r="O1038" s="252"/>
      <c r="P1038" s="252">
        <f t="shared" si="55"/>
        <v>5828.13</v>
      </c>
      <c r="Q1038" s="252">
        <v>5828.13</v>
      </c>
      <c r="R1038" s="183">
        <v>44614</v>
      </c>
      <c r="S1038" s="253">
        <v>3238207</v>
      </c>
      <c r="T1038" s="19"/>
      <c r="U1038" s="19"/>
      <c r="V1038" s="19"/>
      <c r="W1038" s="19"/>
      <c r="X1038" s="19"/>
    </row>
    <row r="1039" spans="1:25" s="254" customFormat="1" x14ac:dyDescent="0.25">
      <c r="A1039" s="242" t="s">
        <v>3208</v>
      </c>
      <c r="B1039" s="19" t="s">
        <v>3211</v>
      </c>
      <c r="C1039" s="280" t="s">
        <v>2076</v>
      </c>
      <c r="D1039" s="242" t="s">
        <v>3209</v>
      </c>
      <c r="E1039" s="242" t="s">
        <v>2004</v>
      </c>
      <c r="F1039" s="243">
        <v>44538</v>
      </c>
      <c r="G1039" s="242" t="s">
        <v>330</v>
      </c>
      <c r="H1039" s="242"/>
      <c r="I1039" s="252">
        <v>1244.0899999999999</v>
      </c>
      <c r="J1039" s="252">
        <v>799.56</v>
      </c>
      <c r="K1039" s="252">
        <v>651.29999999999995</v>
      </c>
      <c r="L1039" s="252">
        <v>576.30999999999995</v>
      </c>
      <c r="M1039" s="252"/>
      <c r="N1039" s="252">
        <v>49.01</v>
      </c>
      <c r="O1039" s="252"/>
      <c r="P1039" s="252">
        <f t="shared" si="55"/>
        <v>3320.27</v>
      </c>
      <c r="Q1039" s="252">
        <v>3320.27</v>
      </c>
      <c r="R1039" s="183">
        <v>44540</v>
      </c>
      <c r="S1039" s="255">
        <v>3198079</v>
      </c>
      <c r="T1039" s="19"/>
      <c r="U1039" s="19"/>
      <c r="V1039" s="19"/>
      <c r="W1039" s="19"/>
      <c r="X1039" s="19"/>
    </row>
    <row r="1040" spans="1:25" s="254" customFormat="1" x14ac:dyDescent="0.25">
      <c r="A1040" s="242" t="s">
        <v>3272</v>
      </c>
      <c r="B1040" s="19" t="s">
        <v>3273</v>
      </c>
      <c r="C1040" s="280" t="s">
        <v>2076</v>
      </c>
      <c r="D1040" s="242" t="s">
        <v>3274</v>
      </c>
      <c r="E1040" s="242" t="s">
        <v>1604</v>
      </c>
      <c r="F1040" s="243">
        <v>44537</v>
      </c>
      <c r="G1040" s="242" t="s">
        <v>331</v>
      </c>
      <c r="H1040" s="242"/>
      <c r="I1040" s="252">
        <v>6780.97</v>
      </c>
      <c r="J1040" s="252">
        <v>1800.82</v>
      </c>
      <c r="K1040" s="252">
        <v>1428.55</v>
      </c>
      <c r="L1040" s="252">
        <v>1155.6300000000001</v>
      </c>
      <c r="M1040" s="252"/>
      <c r="N1040" s="252">
        <v>167.33</v>
      </c>
      <c r="O1040" s="252"/>
      <c r="P1040" s="252">
        <f t="shared" si="55"/>
        <v>11333.300000000001</v>
      </c>
      <c r="Q1040" s="252">
        <v>11469.3</v>
      </c>
      <c r="R1040" s="183">
        <v>44614</v>
      </c>
      <c r="S1040" s="255">
        <v>3238208</v>
      </c>
      <c r="T1040" s="19"/>
      <c r="U1040" s="19"/>
      <c r="V1040" s="19"/>
      <c r="W1040" s="19"/>
      <c r="X1040" s="19"/>
    </row>
    <row r="1041" spans="1:24" s="254" customFormat="1" x14ac:dyDescent="0.25">
      <c r="A1041" s="242" t="s">
        <v>4286</v>
      </c>
      <c r="B1041" s="19" t="s">
        <v>1916</v>
      </c>
      <c r="C1041" s="280" t="s">
        <v>2076</v>
      </c>
      <c r="D1041" s="242" t="s">
        <v>4287</v>
      </c>
      <c r="E1041" s="242" t="s">
        <v>1604</v>
      </c>
      <c r="F1041" s="243">
        <v>44539</v>
      </c>
      <c r="G1041" s="242" t="s">
        <v>331</v>
      </c>
      <c r="H1041" s="242"/>
      <c r="I1041" s="252">
        <v>7472.45</v>
      </c>
      <c r="J1041" s="252">
        <v>1984.46</v>
      </c>
      <c r="K1041" s="252">
        <v>1574.22</v>
      </c>
      <c r="L1041" s="252">
        <v>1273.47</v>
      </c>
      <c r="M1041" s="252"/>
      <c r="N1041" s="252">
        <v>184.39</v>
      </c>
      <c r="O1041" s="252"/>
      <c r="P1041" s="252">
        <f t="shared" si="55"/>
        <v>12488.989999999998</v>
      </c>
      <c r="Q1041" s="252"/>
      <c r="R1041" s="183"/>
      <c r="S1041" s="255"/>
      <c r="T1041" s="19"/>
      <c r="U1041" s="19"/>
      <c r="V1041" s="19"/>
      <c r="W1041" s="19"/>
      <c r="X1041" s="19"/>
    </row>
    <row r="1042" spans="1:24" s="254" customFormat="1" x14ac:dyDescent="0.25">
      <c r="A1042" s="242" t="s">
        <v>3238</v>
      </c>
      <c r="B1042" s="19" t="s">
        <v>1904</v>
      </c>
      <c r="C1042" s="280" t="s">
        <v>2076</v>
      </c>
      <c r="D1042" s="242" t="s">
        <v>3241</v>
      </c>
      <c r="E1042" s="242" t="s">
        <v>1616</v>
      </c>
      <c r="F1042" s="243">
        <v>44539</v>
      </c>
      <c r="G1042" s="242" t="s">
        <v>328</v>
      </c>
      <c r="H1042" s="242"/>
      <c r="I1042" s="252">
        <v>1909.59</v>
      </c>
      <c r="J1042" s="252">
        <v>697.62</v>
      </c>
      <c r="K1042" s="252">
        <v>1047.43</v>
      </c>
      <c r="L1042" s="252">
        <v>576.30999999999995</v>
      </c>
      <c r="M1042" s="252"/>
      <c r="N1042" s="252">
        <v>63.49</v>
      </c>
      <c r="O1042" s="252"/>
      <c r="P1042" s="252">
        <f t="shared" si="55"/>
        <v>4294.4400000000005</v>
      </c>
      <c r="Q1042" s="252">
        <v>4345.9799999999996</v>
      </c>
      <c r="R1042" s="183">
        <v>44588</v>
      </c>
      <c r="S1042" s="255">
        <v>3219170</v>
      </c>
      <c r="T1042" s="19"/>
      <c r="U1042" s="19"/>
      <c r="V1042" s="19"/>
      <c r="W1042" s="19"/>
      <c r="X1042" s="19"/>
    </row>
    <row r="1043" spans="1:24" s="254" customFormat="1" x14ac:dyDescent="0.25">
      <c r="A1043" s="242" t="s">
        <v>3219</v>
      </c>
      <c r="B1043" s="19" t="s">
        <v>1714</v>
      </c>
      <c r="C1043" s="280" t="s">
        <v>2076</v>
      </c>
      <c r="D1043" s="242" t="s">
        <v>3220</v>
      </c>
      <c r="E1043" s="242" t="s">
        <v>1620</v>
      </c>
      <c r="F1043" s="243">
        <v>44546</v>
      </c>
      <c r="G1043" s="242" t="s">
        <v>330</v>
      </c>
      <c r="H1043" s="242"/>
      <c r="I1043" s="252">
        <v>1244.0899999999999</v>
      </c>
      <c r="J1043" s="252">
        <v>799.56</v>
      </c>
      <c r="K1043" s="252">
        <v>651.29999999999995</v>
      </c>
      <c r="L1043" s="252">
        <v>576.30999999999995</v>
      </c>
      <c r="M1043" s="302"/>
      <c r="N1043" s="252">
        <v>49.01</v>
      </c>
      <c r="O1043" s="252"/>
      <c r="P1043" s="252">
        <f t="shared" si="55"/>
        <v>3320.27</v>
      </c>
      <c r="Q1043" s="252">
        <v>3320.27</v>
      </c>
      <c r="R1043" s="183">
        <v>44575</v>
      </c>
      <c r="S1043" s="255">
        <v>3212700</v>
      </c>
      <c r="T1043" s="19"/>
      <c r="U1043" s="19"/>
      <c r="V1043" s="19"/>
      <c r="W1043" s="19"/>
      <c r="X1043" s="19"/>
    </row>
    <row r="1044" spans="1:24" s="254" customFormat="1" x14ac:dyDescent="0.25">
      <c r="A1044" s="242" t="s">
        <v>3221</v>
      </c>
      <c r="B1044" s="19" t="s">
        <v>3782</v>
      </c>
      <c r="C1044" s="280" t="s">
        <v>2076</v>
      </c>
      <c r="D1044" s="242" t="s">
        <v>3222</v>
      </c>
      <c r="E1044" s="242" t="s">
        <v>1616</v>
      </c>
      <c r="F1044" s="243">
        <v>44516</v>
      </c>
      <c r="G1044" s="242" t="s">
        <v>328</v>
      </c>
      <c r="H1044" s="242"/>
      <c r="I1044" s="252">
        <v>1909.59</v>
      </c>
      <c r="J1044" s="252">
        <v>697.62</v>
      </c>
      <c r="K1044" s="252">
        <v>1047.43</v>
      </c>
      <c r="L1044" s="252">
        <v>576.30999999999995</v>
      </c>
      <c r="M1044" s="302"/>
      <c r="N1044" s="252">
        <v>63.49</v>
      </c>
      <c r="O1044" s="252"/>
      <c r="P1044" s="252">
        <f t="shared" si="55"/>
        <v>4294.4400000000005</v>
      </c>
      <c r="Q1044" s="252">
        <v>4294.4399999999996</v>
      </c>
      <c r="R1044" s="183">
        <v>44578</v>
      </c>
      <c r="S1044" s="255">
        <v>3213311</v>
      </c>
      <c r="T1044" s="19"/>
      <c r="U1044" s="19"/>
      <c r="V1044" s="19"/>
      <c r="W1044" s="19"/>
      <c r="X1044" s="19"/>
    </row>
    <row r="1045" spans="1:24" s="254" customFormat="1" x14ac:dyDescent="0.25">
      <c r="A1045" s="242" t="s">
        <v>3239</v>
      </c>
      <c r="B1045" s="19" t="s">
        <v>3783</v>
      </c>
      <c r="C1045" s="280" t="s">
        <v>2076</v>
      </c>
      <c r="D1045" s="242" t="s">
        <v>3242</v>
      </c>
      <c r="E1045" s="242" t="s">
        <v>1616</v>
      </c>
      <c r="F1045" s="243">
        <v>44547</v>
      </c>
      <c r="G1045" s="242" t="s">
        <v>328</v>
      </c>
      <c r="H1045" s="242"/>
      <c r="I1045" s="252">
        <v>1909.59</v>
      </c>
      <c r="J1045" s="252">
        <v>697.62</v>
      </c>
      <c r="K1045" s="252">
        <v>1047.43</v>
      </c>
      <c r="L1045" s="252">
        <v>576.30999999999995</v>
      </c>
      <c r="M1045" s="302"/>
      <c r="N1045" s="252">
        <v>63.49</v>
      </c>
      <c r="O1045" s="252"/>
      <c r="P1045" s="252">
        <f t="shared" si="55"/>
        <v>4294.4400000000005</v>
      </c>
      <c r="Q1045" s="252">
        <v>4345.9799999999996</v>
      </c>
      <c r="R1045" s="183">
        <v>44588</v>
      </c>
      <c r="S1045" s="255">
        <v>3219171</v>
      </c>
      <c r="T1045" s="19"/>
      <c r="U1045" s="19"/>
      <c r="V1045" s="19"/>
      <c r="W1045" s="19"/>
      <c r="X1045" s="19"/>
    </row>
    <row r="1046" spans="1:24" s="254" customFormat="1" x14ac:dyDescent="0.25">
      <c r="A1046" s="242" t="s">
        <v>3240</v>
      </c>
      <c r="B1046" s="19" t="s">
        <v>3243</v>
      </c>
      <c r="C1046" s="280" t="s">
        <v>2076</v>
      </c>
      <c r="D1046" s="242" t="s">
        <v>3244</v>
      </c>
      <c r="E1046" s="242" t="s">
        <v>1616</v>
      </c>
      <c r="F1046" s="243">
        <v>44550</v>
      </c>
      <c r="G1046" s="242" t="s">
        <v>328</v>
      </c>
      <c r="H1046" s="242"/>
      <c r="I1046" s="252">
        <v>1909.59</v>
      </c>
      <c r="J1046" s="252">
        <v>697.62</v>
      </c>
      <c r="K1046" s="252">
        <v>1047.43</v>
      </c>
      <c r="L1046" s="252">
        <v>576.30999999999995</v>
      </c>
      <c r="M1046" s="255"/>
      <c r="N1046" s="252">
        <v>63.49</v>
      </c>
      <c r="O1046" s="252"/>
      <c r="P1046" s="252">
        <f t="shared" si="55"/>
        <v>4294.4400000000005</v>
      </c>
      <c r="Q1046" s="252">
        <v>4345.9799999999996</v>
      </c>
      <c r="R1046" s="183">
        <v>44588</v>
      </c>
      <c r="S1046" s="255">
        <v>3219172</v>
      </c>
      <c r="T1046" s="19"/>
      <c r="U1046" s="19"/>
      <c r="V1046" s="19"/>
      <c r="W1046" s="19"/>
      <c r="X1046" s="19"/>
    </row>
    <row r="1047" spans="1:24" s="254" customFormat="1" x14ac:dyDescent="0.25">
      <c r="A1047" s="242" t="s">
        <v>3245</v>
      </c>
      <c r="B1047" s="19" t="s">
        <v>1868</v>
      </c>
      <c r="C1047" s="280" t="s">
        <v>2076</v>
      </c>
      <c r="D1047" s="242" t="s">
        <v>3246</v>
      </c>
      <c r="E1047" s="242" t="s">
        <v>1612</v>
      </c>
      <c r="F1047" s="243">
        <v>44580</v>
      </c>
      <c r="G1047" s="242" t="s">
        <v>325</v>
      </c>
      <c r="H1047" s="242"/>
      <c r="I1047" s="252">
        <v>1659.12</v>
      </c>
      <c r="J1047" s="252">
        <v>799.56</v>
      </c>
      <c r="K1047" s="252">
        <v>2464.58</v>
      </c>
      <c r="L1047" s="252">
        <v>651.29999999999995</v>
      </c>
      <c r="M1047" s="255"/>
      <c r="N1047" s="252">
        <v>52.27</v>
      </c>
      <c r="O1047" s="252"/>
      <c r="P1047" s="252">
        <f t="shared" si="55"/>
        <v>5626.8300000000008</v>
      </c>
      <c r="Q1047" s="252">
        <v>5626.83</v>
      </c>
      <c r="R1047" s="183">
        <v>44217</v>
      </c>
      <c r="S1047" s="255">
        <v>3216036</v>
      </c>
      <c r="T1047" s="19"/>
      <c r="U1047" s="19"/>
      <c r="V1047" s="19"/>
      <c r="W1047" s="19"/>
      <c r="X1047" s="19"/>
    </row>
    <row r="1048" spans="1:24" s="254" customFormat="1" x14ac:dyDescent="0.25">
      <c r="A1048" s="242" t="s">
        <v>3259</v>
      </c>
      <c r="B1048" s="19" t="s">
        <v>1876</v>
      </c>
      <c r="C1048" s="280" t="s">
        <v>2076</v>
      </c>
      <c r="D1048" s="242" t="s">
        <v>3261</v>
      </c>
      <c r="E1048" s="242" t="s">
        <v>1612</v>
      </c>
      <c r="F1048" s="243">
        <v>44582</v>
      </c>
      <c r="G1048" s="242" t="s">
        <v>325</v>
      </c>
      <c r="H1048" s="242"/>
      <c r="I1048" s="252">
        <v>1718.47</v>
      </c>
      <c r="J1048" s="252">
        <v>828.17</v>
      </c>
      <c r="K1048" s="252">
        <v>674.6</v>
      </c>
      <c r="L1048" s="252">
        <v>2552.75</v>
      </c>
      <c r="M1048" s="255"/>
      <c r="N1048" s="252">
        <v>54.14</v>
      </c>
      <c r="O1048" s="252"/>
      <c r="P1048" s="252">
        <f t="shared" si="55"/>
        <v>5828.13</v>
      </c>
      <c r="Q1048" s="252">
        <v>5828.13</v>
      </c>
      <c r="R1048" s="183">
        <v>44599</v>
      </c>
      <c r="S1048" s="255">
        <v>3226317</v>
      </c>
      <c r="T1048" s="19"/>
      <c r="U1048" s="19"/>
      <c r="V1048" s="19"/>
      <c r="W1048" s="19"/>
      <c r="X1048" s="19"/>
    </row>
    <row r="1049" spans="1:24" s="254" customFormat="1" x14ac:dyDescent="0.25">
      <c r="A1049" s="242" t="s">
        <v>3260</v>
      </c>
      <c r="B1049" s="19" t="s">
        <v>1868</v>
      </c>
      <c r="C1049" s="280" t="s">
        <v>2076</v>
      </c>
      <c r="D1049" s="242" t="s">
        <v>3262</v>
      </c>
      <c r="E1049" s="242" t="s">
        <v>1612</v>
      </c>
      <c r="F1049" s="243">
        <v>44596</v>
      </c>
      <c r="G1049" s="242" t="s">
        <v>325</v>
      </c>
      <c r="H1049" s="242"/>
      <c r="I1049" s="252">
        <v>1718.47</v>
      </c>
      <c r="J1049" s="252">
        <v>828.17</v>
      </c>
      <c r="K1049" s="252">
        <v>674.6</v>
      </c>
      <c r="L1049" s="252">
        <v>2552.75</v>
      </c>
      <c r="M1049" s="255"/>
      <c r="N1049" s="252">
        <v>54.14</v>
      </c>
      <c r="O1049" s="252"/>
      <c r="P1049" s="252">
        <f t="shared" si="55"/>
        <v>5828.13</v>
      </c>
      <c r="Q1049" s="252">
        <v>5828.13</v>
      </c>
      <c r="R1049" s="183">
        <v>44601</v>
      </c>
      <c r="S1049" s="255">
        <v>3227591</v>
      </c>
      <c r="T1049" s="19"/>
      <c r="U1049" s="19"/>
      <c r="V1049" s="19"/>
      <c r="W1049" s="19"/>
      <c r="X1049" s="19"/>
    </row>
    <row r="1050" spans="1:24" s="254" customFormat="1" x14ac:dyDescent="0.25">
      <c r="A1050" s="242" t="s">
        <v>3263</v>
      </c>
      <c r="B1050" s="19" t="s">
        <v>3426</v>
      </c>
      <c r="C1050" s="280" t="s">
        <v>2076</v>
      </c>
      <c r="D1050" s="242" t="s">
        <v>3265</v>
      </c>
      <c r="E1050" s="242" t="s">
        <v>1600</v>
      </c>
      <c r="F1050" s="243">
        <v>44596</v>
      </c>
      <c r="G1050" s="242" t="s">
        <v>331</v>
      </c>
      <c r="H1050" s="242"/>
      <c r="I1050" s="252">
        <v>3511.78</v>
      </c>
      <c r="J1050" s="252">
        <v>932.62</v>
      </c>
      <c r="K1050" s="252">
        <v>739.83</v>
      </c>
      <c r="L1050" s="252">
        <v>598.48</v>
      </c>
      <c r="M1050" s="255"/>
      <c r="N1050" s="252">
        <v>86.66</v>
      </c>
      <c r="O1050" s="252"/>
      <c r="P1050" s="252">
        <f t="shared" si="55"/>
        <v>5869.3700000000008</v>
      </c>
      <c r="Q1050" s="252">
        <v>5869.37</v>
      </c>
      <c r="R1050" s="183">
        <v>44602</v>
      </c>
      <c r="S1050" s="255">
        <v>3228178</v>
      </c>
      <c r="T1050" s="19"/>
      <c r="U1050" s="19"/>
      <c r="V1050" s="19"/>
      <c r="W1050" s="19"/>
      <c r="X1050" s="19"/>
    </row>
    <row r="1051" spans="1:24" s="254" customFormat="1" x14ac:dyDescent="0.25">
      <c r="A1051" s="242" t="s">
        <v>3264</v>
      </c>
      <c r="B1051" s="19" t="s">
        <v>1868</v>
      </c>
      <c r="C1051" s="280" t="s">
        <v>2076</v>
      </c>
      <c r="D1051" s="242" t="s">
        <v>3266</v>
      </c>
      <c r="E1051" s="242" t="s">
        <v>1612</v>
      </c>
      <c r="F1051" s="243">
        <v>44599</v>
      </c>
      <c r="G1051" s="242" t="s">
        <v>325</v>
      </c>
      <c r="H1051" s="242"/>
      <c r="I1051" s="252">
        <v>1718.47</v>
      </c>
      <c r="J1051" s="252">
        <v>828.17</v>
      </c>
      <c r="K1051" s="252">
        <v>674.6</v>
      </c>
      <c r="L1051" s="252">
        <v>2552.75</v>
      </c>
      <c r="M1051" s="255"/>
      <c r="N1051" s="252">
        <v>54.14</v>
      </c>
      <c r="O1051" s="252"/>
      <c r="P1051" s="252">
        <f t="shared" si="55"/>
        <v>5828.13</v>
      </c>
      <c r="Q1051" s="252">
        <v>5828.13</v>
      </c>
      <c r="R1051" s="183">
        <v>44601</v>
      </c>
      <c r="S1051" s="255">
        <v>3227592</v>
      </c>
      <c r="T1051" s="19"/>
      <c r="U1051" s="19"/>
      <c r="V1051" s="19"/>
      <c r="W1051" s="19"/>
      <c r="X1051" s="19"/>
    </row>
    <row r="1052" spans="1:24" s="254" customFormat="1" x14ac:dyDescent="0.25">
      <c r="A1052" s="242" t="s">
        <v>3275</v>
      </c>
      <c r="B1052" s="19" t="s">
        <v>1714</v>
      </c>
      <c r="C1052" s="280" t="s">
        <v>2076</v>
      </c>
      <c r="D1052" s="242" t="s">
        <v>3277</v>
      </c>
      <c r="E1052" s="242" t="s">
        <v>1604</v>
      </c>
      <c r="F1052" s="243">
        <v>44607</v>
      </c>
      <c r="G1052" s="242" t="s">
        <v>331</v>
      </c>
      <c r="H1052" s="242"/>
      <c r="I1052" s="252">
        <v>3511.78</v>
      </c>
      <c r="J1052" s="252">
        <v>932.62</v>
      </c>
      <c r="K1052" s="252">
        <v>739.83</v>
      </c>
      <c r="L1052" s="252">
        <v>598.48</v>
      </c>
      <c r="M1052" s="252"/>
      <c r="N1052" s="252">
        <v>86.66</v>
      </c>
      <c r="O1052" s="252"/>
      <c r="P1052" s="252">
        <f t="shared" si="55"/>
        <v>5869.3700000000008</v>
      </c>
      <c r="Q1052" s="252">
        <v>5869.37</v>
      </c>
      <c r="R1052" s="183">
        <v>44615</v>
      </c>
      <c r="S1052" s="255">
        <v>3236777</v>
      </c>
      <c r="T1052" s="19"/>
      <c r="U1052" s="19"/>
      <c r="V1052" s="19"/>
      <c r="W1052" s="19"/>
      <c r="X1052" s="19"/>
    </row>
    <row r="1053" spans="1:24" s="254" customFormat="1" x14ac:dyDescent="0.25">
      <c r="A1053" s="242" t="s">
        <v>3276</v>
      </c>
      <c r="B1053" s="19" t="s">
        <v>1714</v>
      </c>
      <c r="C1053" s="280" t="s">
        <v>2076</v>
      </c>
      <c r="D1053" s="242" t="s">
        <v>3278</v>
      </c>
      <c r="E1053" s="242" t="s">
        <v>1633</v>
      </c>
      <c r="F1053" s="243">
        <v>44609</v>
      </c>
      <c r="G1053" s="242" t="s">
        <v>331</v>
      </c>
      <c r="H1053" s="242"/>
      <c r="I1053" s="252">
        <v>3511.78</v>
      </c>
      <c r="J1053" s="252">
        <v>932.62</v>
      </c>
      <c r="K1053" s="252">
        <v>739.83</v>
      </c>
      <c r="L1053" s="252">
        <v>598.48</v>
      </c>
      <c r="M1053" s="252"/>
      <c r="N1053" s="252">
        <v>86.66</v>
      </c>
      <c r="O1053" s="252"/>
      <c r="P1053" s="252">
        <f t="shared" si="55"/>
        <v>5869.3700000000008</v>
      </c>
      <c r="Q1053" s="252">
        <v>5869.37</v>
      </c>
      <c r="R1053" s="183">
        <v>44614</v>
      </c>
      <c r="S1053" s="255">
        <v>3236180</v>
      </c>
      <c r="T1053" s="19"/>
      <c r="U1053" s="19"/>
      <c r="V1053" s="19"/>
      <c r="W1053" s="19"/>
      <c r="X1053" s="19"/>
    </row>
    <row r="1054" spans="1:24" s="254" customFormat="1" x14ac:dyDescent="0.25">
      <c r="A1054" s="242" t="s">
        <v>3294</v>
      </c>
      <c r="B1054" s="19" t="s">
        <v>1868</v>
      </c>
      <c r="C1054" s="280" t="s">
        <v>2076</v>
      </c>
      <c r="D1054" s="242" t="s">
        <v>3298</v>
      </c>
      <c r="E1054" s="242" t="s">
        <v>1612</v>
      </c>
      <c r="F1054" s="243">
        <v>44622</v>
      </c>
      <c r="G1054" s="242" t="s">
        <v>325</v>
      </c>
      <c r="H1054" s="242"/>
      <c r="I1054" s="252">
        <v>1718.47</v>
      </c>
      <c r="J1054" s="252">
        <v>828.17</v>
      </c>
      <c r="K1054" s="252">
        <v>674.6</v>
      </c>
      <c r="L1054" s="252">
        <v>2552.75</v>
      </c>
      <c r="M1054" s="252"/>
      <c r="N1054" s="252">
        <v>54.14</v>
      </c>
      <c r="O1054" s="252"/>
      <c r="P1054" s="252">
        <f t="shared" si="55"/>
        <v>5828.13</v>
      </c>
      <c r="Q1054" s="252">
        <v>5828.13</v>
      </c>
      <c r="R1054" s="183">
        <v>44628</v>
      </c>
      <c r="S1054" s="255">
        <v>3250972</v>
      </c>
      <c r="T1054" s="19"/>
      <c r="U1054" s="19"/>
      <c r="V1054" s="19"/>
      <c r="W1054" s="19"/>
      <c r="X1054" s="19"/>
    </row>
    <row r="1055" spans="1:24" s="254" customFormat="1" x14ac:dyDescent="0.25">
      <c r="A1055" s="242" t="s">
        <v>3295</v>
      </c>
      <c r="B1055" s="19" t="s">
        <v>1868</v>
      </c>
      <c r="C1055" s="280" t="s">
        <v>2076</v>
      </c>
      <c r="D1055" s="242" t="s">
        <v>3299</v>
      </c>
      <c r="E1055" s="242" t="s">
        <v>1612</v>
      </c>
      <c r="F1055" s="243">
        <v>44622</v>
      </c>
      <c r="G1055" s="242" t="s">
        <v>325</v>
      </c>
      <c r="H1055" s="242"/>
      <c r="I1055" s="252">
        <v>1718.47</v>
      </c>
      <c r="J1055" s="252">
        <v>828.17</v>
      </c>
      <c r="K1055" s="252">
        <v>674.6</v>
      </c>
      <c r="L1055" s="252">
        <v>2552.75</v>
      </c>
      <c r="M1055" s="252"/>
      <c r="N1055" s="252">
        <v>54.14</v>
      </c>
      <c r="O1055" s="252"/>
      <c r="P1055" s="252">
        <f t="shared" si="55"/>
        <v>5828.13</v>
      </c>
      <c r="Q1055" s="252">
        <v>5828.13</v>
      </c>
      <c r="R1055" s="183">
        <v>44628</v>
      </c>
      <c r="S1055" s="255">
        <v>3250971</v>
      </c>
      <c r="T1055" s="19"/>
      <c r="U1055" s="19"/>
      <c r="V1055" s="19"/>
      <c r="W1055" s="19"/>
      <c r="X1055" s="19"/>
    </row>
    <row r="1056" spans="1:24" s="254" customFormat="1" x14ac:dyDescent="0.25">
      <c r="A1056" s="242" t="s">
        <v>3296</v>
      </c>
      <c r="B1056" s="19" t="s">
        <v>1868</v>
      </c>
      <c r="C1056" s="280" t="s">
        <v>2076</v>
      </c>
      <c r="D1056" s="242" t="s">
        <v>3300</v>
      </c>
      <c r="E1056" s="242" t="s">
        <v>1612</v>
      </c>
      <c r="F1056" s="243">
        <v>44622</v>
      </c>
      <c r="G1056" s="242" t="s">
        <v>325</v>
      </c>
      <c r="H1056" s="242"/>
      <c r="I1056" s="252">
        <v>1718.47</v>
      </c>
      <c r="J1056" s="252">
        <v>828.17</v>
      </c>
      <c r="K1056" s="252">
        <v>674.6</v>
      </c>
      <c r="L1056" s="252">
        <v>2552.75</v>
      </c>
      <c r="M1056" s="252"/>
      <c r="N1056" s="252">
        <v>54.14</v>
      </c>
      <c r="O1056" s="252"/>
      <c r="P1056" s="252">
        <f t="shared" si="55"/>
        <v>5828.13</v>
      </c>
      <c r="Q1056" s="252">
        <v>5828.13</v>
      </c>
      <c r="R1056" s="183">
        <v>44628</v>
      </c>
      <c r="S1056" s="255">
        <v>3250924</v>
      </c>
      <c r="T1056" s="19"/>
      <c r="U1056" s="19"/>
      <c r="V1056" s="19"/>
      <c r="W1056" s="19"/>
      <c r="X1056" s="19"/>
    </row>
    <row r="1057" spans="1:24" s="254" customFormat="1" x14ac:dyDescent="0.25">
      <c r="A1057" s="242" t="s">
        <v>3297</v>
      </c>
      <c r="B1057" s="19" t="s">
        <v>1868</v>
      </c>
      <c r="C1057" s="280" t="s">
        <v>2076</v>
      </c>
      <c r="D1057" s="242" t="s">
        <v>3301</v>
      </c>
      <c r="E1057" s="242" t="s">
        <v>1612</v>
      </c>
      <c r="F1057" s="243">
        <v>44630</v>
      </c>
      <c r="G1057" s="242" t="s">
        <v>325</v>
      </c>
      <c r="H1057" s="242"/>
      <c r="I1057" s="252">
        <v>1718.47</v>
      </c>
      <c r="J1057" s="252">
        <v>828.17</v>
      </c>
      <c r="K1057" s="252">
        <v>674.6</v>
      </c>
      <c r="L1057" s="252">
        <v>255.75</v>
      </c>
      <c r="M1057" s="252"/>
      <c r="N1057" s="252">
        <v>54.14</v>
      </c>
      <c r="O1057" s="252"/>
      <c r="P1057" s="252">
        <v>5828.13</v>
      </c>
      <c r="Q1057" s="252">
        <v>5828.13</v>
      </c>
      <c r="R1057" s="183">
        <v>44636</v>
      </c>
      <c r="S1057" s="255">
        <v>3254509</v>
      </c>
      <c r="T1057" s="19"/>
      <c r="U1057" s="19"/>
      <c r="V1057" s="19"/>
      <c r="W1057" s="19"/>
      <c r="X1057" s="19"/>
    </row>
    <row r="1058" spans="1:24" s="254" customFormat="1" x14ac:dyDescent="0.25">
      <c r="A1058" s="242" t="s">
        <v>3302</v>
      </c>
      <c r="B1058" s="19" t="s">
        <v>1714</v>
      </c>
      <c r="C1058" s="280" t="s">
        <v>2076</v>
      </c>
      <c r="D1058" s="242" t="s">
        <v>3312</v>
      </c>
      <c r="E1058" s="242" t="s">
        <v>1600</v>
      </c>
      <c r="F1058" s="243">
        <v>44644</v>
      </c>
      <c r="G1058" s="242" t="s">
        <v>331</v>
      </c>
      <c r="H1058" s="242"/>
      <c r="I1058" s="252">
        <v>3511.78</v>
      </c>
      <c r="J1058" s="252">
        <v>932.62</v>
      </c>
      <c r="K1058" s="252">
        <v>739.83</v>
      </c>
      <c r="L1058" s="252">
        <v>598.48</v>
      </c>
      <c r="M1058" s="252"/>
      <c r="N1058" s="252">
        <v>86.66</v>
      </c>
      <c r="O1058" s="252"/>
      <c r="P1058" s="252">
        <v>5869.37</v>
      </c>
      <c r="Q1058" s="252">
        <v>5869.37</v>
      </c>
      <c r="R1058" s="183">
        <v>44651</v>
      </c>
      <c r="S1058" s="255">
        <v>3261784</v>
      </c>
      <c r="T1058" s="19"/>
      <c r="U1058" s="19"/>
      <c r="V1058" s="19"/>
      <c r="W1058" s="19"/>
      <c r="X1058" s="19"/>
    </row>
    <row r="1059" spans="1:24" s="254" customFormat="1" x14ac:dyDescent="0.25">
      <c r="A1059" s="242" t="s">
        <v>3317</v>
      </c>
      <c r="B1059" s="19" t="s">
        <v>3320</v>
      </c>
      <c r="C1059" s="280" t="s">
        <v>2076</v>
      </c>
      <c r="D1059" s="242" t="s">
        <v>3321</v>
      </c>
      <c r="E1059" s="242" t="s">
        <v>1614</v>
      </c>
      <c r="F1059" s="243">
        <v>44645</v>
      </c>
      <c r="G1059" s="242" t="s">
        <v>330</v>
      </c>
      <c r="H1059" s="242"/>
      <c r="I1059" s="252">
        <v>1288.5999999999999</v>
      </c>
      <c r="J1059" s="252">
        <v>828.17</v>
      </c>
      <c r="K1059" s="252">
        <v>674.6</v>
      </c>
      <c r="L1059" s="252">
        <v>596.92999999999995</v>
      </c>
      <c r="M1059" s="252"/>
      <c r="N1059" s="252">
        <v>50.77</v>
      </c>
      <c r="O1059" s="252"/>
      <c r="P1059" s="252">
        <v>3439.07</v>
      </c>
      <c r="Q1059" s="252">
        <v>3439.07</v>
      </c>
      <c r="R1059" s="183">
        <v>44655</v>
      </c>
      <c r="S1059" s="255">
        <v>3263177</v>
      </c>
      <c r="T1059" s="19"/>
      <c r="U1059" s="19"/>
      <c r="V1059" s="19"/>
      <c r="W1059" s="19"/>
      <c r="X1059" s="19"/>
    </row>
    <row r="1060" spans="1:24" s="254" customFormat="1" x14ac:dyDescent="0.25">
      <c r="A1060" s="242" t="s">
        <v>3318</v>
      </c>
      <c r="B1060" s="19" t="s">
        <v>1868</v>
      </c>
      <c r="C1060" s="280" t="s">
        <v>2076</v>
      </c>
      <c r="D1060" s="242" t="s">
        <v>3322</v>
      </c>
      <c r="E1060" s="242" t="s">
        <v>1616</v>
      </c>
      <c r="F1060" s="243">
        <v>44652</v>
      </c>
      <c r="G1060" s="242" t="s">
        <v>328</v>
      </c>
      <c r="H1060" s="242"/>
      <c r="I1060" s="252">
        <v>1977.91</v>
      </c>
      <c r="J1060" s="252">
        <v>722.58</v>
      </c>
      <c r="K1060" s="252">
        <v>1084.9000000000001</v>
      </c>
      <c r="L1060" s="252">
        <v>596.92999999999995</v>
      </c>
      <c r="M1060" s="252"/>
      <c r="N1060" s="252">
        <v>65.760000000000005</v>
      </c>
      <c r="O1060" s="252"/>
      <c r="P1060" s="252">
        <v>4448.08</v>
      </c>
      <c r="Q1060" s="252">
        <v>4448.08</v>
      </c>
      <c r="R1060" s="183">
        <v>44658</v>
      </c>
      <c r="S1060" s="255">
        <v>3265347</v>
      </c>
      <c r="T1060" s="19"/>
      <c r="U1060" s="19"/>
      <c r="V1060" s="19"/>
      <c r="W1060" s="19"/>
      <c r="X1060" s="19"/>
    </row>
    <row r="1061" spans="1:24" s="254" customFormat="1" x14ac:dyDescent="0.25">
      <c r="A1061" s="242" t="s">
        <v>3319</v>
      </c>
      <c r="B1061" s="19" t="s">
        <v>1868</v>
      </c>
      <c r="C1061" s="280" t="s">
        <v>2076</v>
      </c>
      <c r="D1061" s="242" t="s">
        <v>3323</v>
      </c>
      <c r="E1061" s="242" t="s">
        <v>1616</v>
      </c>
      <c r="F1061" s="243">
        <v>44652</v>
      </c>
      <c r="G1061" s="242" t="s">
        <v>328</v>
      </c>
      <c r="H1061" s="242"/>
      <c r="I1061" s="252">
        <v>1977.91</v>
      </c>
      <c r="J1061" s="252">
        <v>722.58</v>
      </c>
      <c r="K1061" s="252">
        <v>1084.9000000000001</v>
      </c>
      <c r="L1061" s="252">
        <v>596.92999999999995</v>
      </c>
      <c r="M1061" s="252"/>
      <c r="N1061" s="252">
        <v>65.760000000000005</v>
      </c>
      <c r="O1061" s="252"/>
      <c r="P1061" s="252">
        <v>4448.08</v>
      </c>
      <c r="Q1061" s="252">
        <v>4448.08</v>
      </c>
      <c r="R1061" s="183">
        <v>44658</v>
      </c>
      <c r="S1061" s="255">
        <v>3265346</v>
      </c>
      <c r="T1061" s="19"/>
      <c r="U1061" s="19"/>
      <c r="V1061" s="19"/>
      <c r="W1061" s="19"/>
      <c r="X1061" s="19"/>
    </row>
    <row r="1062" spans="1:24" s="254" customFormat="1" x14ac:dyDescent="0.25">
      <c r="A1062" s="242" t="s">
        <v>3327</v>
      </c>
      <c r="B1062" s="19" t="s">
        <v>1868</v>
      </c>
      <c r="C1062" s="280" t="s">
        <v>2076</v>
      </c>
      <c r="D1062" s="242" t="s">
        <v>3331</v>
      </c>
      <c r="E1062" s="242" t="s">
        <v>1616</v>
      </c>
      <c r="F1062" s="243">
        <v>44656</v>
      </c>
      <c r="G1062" s="242" t="s">
        <v>328</v>
      </c>
      <c r="H1062" s="242"/>
      <c r="I1062" s="252">
        <v>1977.91</v>
      </c>
      <c r="J1062" s="252">
        <v>722.58</v>
      </c>
      <c r="K1062" s="252">
        <v>1084.9000000000001</v>
      </c>
      <c r="L1062" s="252">
        <v>596.92999999999995</v>
      </c>
      <c r="M1062" s="252"/>
      <c r="N1062" s="252">
        <v>65.760000000000005</v>
      </c>
      <c r="O1062" s="252"/>
      <c r="P1062" s="252">
        <v>4448.08</v>
      </c>
      <c r="Q1062" s="252">
        <v>4448.08</v>
      </c>
      <c r="R1062" s="183">
        <v>44665</v>
      </c>
      <c r="S1062" s="255">
        <v>3268033</v>
      </c>
      <c r="T1062" s="19"/>
      <c r="U1062" s="19"/>
      <c r="V1062" s="19"/>
      <c r="W1062" s="19"/>
      <c r="X1062" s="19"/>
    </row>
    <row r="1063" spans="1:24" s="254" customFormat="1" x14ac:dyDescent="0.25">
      <c r="A1063" s="242" t="s">
        <v>3328</v>
      </c>
      <c r="B1063" s="19" t="s">
        <v>1868</v>
      </c>
      <c r="C1063" s="280" t="s">
        <v>2076</v>
      </c>
      <c r="D1063" s="242" t="s">
        <v>3332</v>
      </c>
      <c r="E1063" s="242" t="s">
        <v>1616</v>
      </c>
      <c r="F1063" s="243">
        <v>44656</v>
      </c>
      <c r="G1063" s="242" t="s">
        <v>328</v>
      </c>
      <c r="H1063" s="242"/>
      <c r="I1063" s="252">
        <v>1977.91</v>
      </c>
      <c r="J1063" s="252">
        <v>722.58</v>
      </c>
      <c r="K1063" s="252">
        <v>1084.9000000000001</v>
      </c>
      <c r="L1063" s="252">
        <v>596.92999999999995</v>
      </c>
      <c r="M1063" s="255"/>
      <c r="N1063" s="252">
        <v>65.760000000000005</v>
      </c>
      <c r="O1063" s="252"/>
      <c r="P1063" s="252">
        <v>4448.08</v>
      </c>
      <c r="Q1063" s="252">
        <v>4448.08</v>
      </c>
      <c r="R1063" s="183">
        <v>44665</v>
      </c>
      <c r="S1063" s="255">
        <v>3260832</v>
      </c>
      <c r="T1063" s="19"/>
      <c r="U1063" s="19"/>
      <c r="V1063" s="19"/>
      <c r="W1063" s="19"/>
      <c r="X1063" s="19"/>
    </row>
    <row r="1064" spans="1:24" s="254" customFormat="1" x14ac:dyDescent="0.25">
      <c r="A1064" s="242" t="s">
        <v>3329</v>
      </c>
      <c r="B1064" s="19" t="s">
        <v>3782</v>
      </c>
      <c r="C1064" s="280" t="s">
        <v>2076</v>
      </c>
      <c r="D1064" s="242" t="s">
        <v>3333</v>
      </c>
      <c r="E1064" s="242" t="s">
        <v>1616</v>
      </c>
      <c r="F1064" s="243">
        <v>44657</v>
      </c>
      <c r="G1064" s="242" t="s">
        <v>328</v>
      </c>
      <c r="H1064" s="242"/>
      <c r="I1064" s="252">
        <v>1977.91</v>
      </c>
      <c r="J1064" s="252">
        <v>722.58</v>
      </c>
      <c r="K1064" s="252">
        <v>1084.9000000000001</v>
      </c>
      <c r="L1064" s="252">
        <v>596.92999999999995</v>
      </c>
      <c r="M1064" s="255"/>
      <c r="N1064" s="252">
        <v>65.760000000000005</v>
      </c>
      <c r="O1064" s="252"/>
      <c r="P1064" s="252">
        <v>4448.08</v>
      </c>
      <c r="Q1064" s="252">
        <v>4448.08</v>
      </c>
      <c r="R1064" s="183">
        <v>44665</v>
      </c>
      <c r="S1064" s="255">
        <v>3268030</v>
      </c>
      <c r="T1064" s="19"/>
      <c r="U1064" s="19"/>
      <c r="V1064" s="19"/>
      <c r="W1064" s="19"/>
      <c r="X1064" s="19"/>
    </row>
    <row r="1065" spans="1:24" s="391" customFormat="1" x14ac:dyDescent="0.25">
      <c r="A1065" s="384" t="s">
        <v>4284</v>
      </c>
      <c r="B1065" s="385" t="s">
        <v>1904</v>
      </c>
      <c r="C1065" s="386" t="s">
        <v>2076</v>
      </c>
      <c r="D1065" s="384" t="s">
        <v>4285</v>
      </c>
      <c r="E1065" s="384" t="s">
        <v>1612</v>
      </c>
      <c r="F1065" s="387">
        <v>44659</v>
      </c>
      <c r="G1065" s="384" t="s">
        <v>325</v>
      </c>
      <c r="H1065" s="384"/>
      <c r="I1065" s="388">
        <v>1831.94</v>
      </c>
      <c r="J1065" s="388">
        <v>882.85</v>
      </c>
      <c r="K1065" s="388">
        <v>719.14</v>
      </c>
      <c r="L1065" s="388">
        <v>2721.31</v>
      </c>
      <c r="M1065" s="389"/>
      <c r="N1065" s="388">
        <v>57.71</v>
      </c>
      <c r="O1065" s="388"/>
      <c r="P1065" s="388">
        <v>6212.95</v>
      </c>
      <c r="Q1065" s="388"/>
      <c r="R1065" s="390"/>
      <c r="S1065" s="389"/>
      <c r="T1065" s="385"/>
      <c r="U1065" s="385"/>
      <c r="V1065" s="385"/>
      <c r="W1065" s="385"/>
      <c r="X1065" s="385" t="s">
        <v>6106</v>
      </c>
    </row>
    <row r="1066" spans="1:24" s="254" customFormat="1" x14ac:dyDescent="0.25">
      <c r="A1066" s="242" t="s">
        <v>3330</v>
      </c>
      <c r="B1066" s="19" t="s">
        <v>1868</v>
      </c>
      <c r="C1066" s="280" t="s">
        <v>2076</v>
      </c>
      <c r="D1066" s="242" t="s">
        <v>3334</v>
      </c>
      <c r="E1066" s="242" t="s">
        <v>1616</v>
      </c>
      <c r="F1066" s="243">
        <v>44662</v>
      </c>
      <c r="G1066" s="242" t="s">
        <v>328</v>
      </c>
      <c r="H1066" s="242"/>
      <c r="I1066" s="252">
        <v>1977.91</v>
      </c>
      <c r="J1066" s="252">
        <v>722.58</v>
      </c>
      <c r="K1066" s="252">
        <v>1084.9000000000001</v>
      </c>
      <c r="L1066" s="252">
        <v>596.92999999999995</v>
      </c>
      <c r="M1066" s="255"/>
      <c r="N1066" s="252">
        <v>65.760000000000005</v>
      </c>
      <c r="O1066" s="252"/>
      <c r="P1066" s="252">
        <v>4448.08</v>
      </c>
      <c r="Q1066" s="252">
        <v>4448.08</v>
      </c>
      <c r="R1066" s="183">
        <v>44665</v>
      </c>
      <c r="S1066" s="255">
        <v>3268031</v>
      </c>
      <c r="T1066" s="19"/>
      <c r="U1066" s="19"/>
      <c r="V1066" s="19"/>
      <c r="W1066" s="19"/>
      <c r="X1066" s="19"/>
    </row>
    <row r="1067" spans="1:24" s="254" customFormat="1" x14ac:dyDescent="0.25">
      <c r="A1067" s="242" t="s">
        <v>3356</v>
      </c>
      <c r="B1067" s="19" t="s">
        <v>1714</v>
      </c>
      <c r="C1067" s="280" t="s">
        <v>2076</v>
      </c>
      <c r="D1067" s="242" t="s">
        <v>3360</v>
      </c>
      <c r="E1067" s="242" t="s">
        <v>1600</v>
      </c>
      <c r="F1067" s="243">
        <v>44670</v>
      </c>
      <c r="G1067" s="242" t="s">
        <v>331</v>
      </c>
      <c r="H1067" s="242"/>
      <c r="I1067" s="252">
        <v>3511.78</v>
      </c>
      <c r="J1067" s="252">
        <v>932.62</v>
      </c>
      <c r="K1067" s="252">
        <v>739.83</v>
      </c>
      <c r="L1067" s="252">
        <v>598.48</v>
      </c>
      <c r="M1067" s="252"/>
      <c r="N1067" s="252">
        <v>86.66</v>
      </c>
      <c r="O1067" s="252"/>
      <c r="P1067" s="252">
        <v>5869.37</v>
      </c>
      <c r="Q1067" s="252">
        <v>5969.14</v>
      </c>
      <c r="R1067" s="183">
        <v>44701</v>
      </c>
      <c r="S1067" s="255">
        <v>3288956</v>
      </c>
      <c r="T1067" s="19"/>
      <c r="U1067" s="19"/>
      <c r="V1067" s="19"/>
      <c r="W1067" s="19"/>
      <c r="X1067" s="19"/>
    </row>
    <row r="1068" spans="1:24" s="254" customFormat="1" x14ac:dyDescent="0.25">
      <c r="A1068" s="242" t="s">
        <v>3376</v>
      </c>
      <c r="B1068" s="19" t="s">
        <v>3781</v>
      </c>
      <c r="C1068" s="280" t="s">
        <v>2085</v>
      </c>
      <c r="D1068" s="242" t="s">
        <v>3377</v>
      </c>
      <c r="E1068" s="242" t="s">
        <v>1600</v>
      </c>
      <c r="F1068" s="243">
        <v>44700</v>
      </c>
      <c r="G1068" s="242" t="s">
        <v>331</v>
      </c>
      <c r="H1068" s="242"/>
      <c r="I1068" s="252">
        <v>3700.23</v>
      </c>
      <c r="J1068" s="252">
        <v>982.67</v>
      </c>
      <c r="K1068" s="252">
        <v>779.53</v>
      </c>
      <c r="L1068" s="252">
        <v>630.6</v>
      </c>
      <c r="M1068" s="252"/>
      <c r="N1068" s="252">
        <v>91.31</v>
      </c>
      <c r="O1068" s="252"/>
      <c r="P1068" s="252">
        <v>6184.34</v>
      </c>
      <c r="Q1068" s="252">
        <v>6184.34</v>
      </c>
      <c r="R1068" s="183">
        <v>44701</v>
      </c>
      <c r="S1068" s="255">
        <v>3288913</v>
      </c>
      <c r="T1068" s="19"/>
      <c r="U1068" s="19"/>
      <c r="V1068" s="19"/>
      <c r="W1068" s="19"/>
      <c r="X1068" s="19"/>
    </row>
    <row r="1069" spans="1:24" s="254" customFormat="1" x14ac:dyDescent="0.25">
      <c r="A1069" s="242" t="s">
        <v>3357</v>
      </c>
      <c r="B1069" s="19" t="s">
        <v>1714</v>
      </c>
      <c r="C1069" s="280" t="s">
        <v>2076</v>
      </c>
      <c r="D1069" s="242" t="s">
        <v>3361</v>
      </c>
      <c r="E1069" s="242" t="s">
        <v>1600</v>
      </c>
      <c r="F1069" s="243">
        <v>44678</v>
      </c>
      <c r="G1069" s="242" t="s">
        <v>331</v>
      </c>
      <c r="H1069" s="242"/>
      <c r="I1069" s="252">
        <v>3700.23</v>
      </c>
      <c r="J1069" s="252">
        <v>982.67</v>
      </c>
      <c r="K1069" s="252">
        <v>779.53</v>
      </c>
      <c r="L1069" s="252">
        <v>630.6</v>
      </c>
      <c r="M1069" s="252"/>
      <c r="N1069" s="252">
        <v>91.31</v>
      </c>
      <c r="O1069" s="252"/>
      <c r="P1069" s="252">
        <v>6184.34</v>
      </c>
      <c r="Q1069" s="252">
        <v>6184.34</v>
      </c>
      <c r="R1069" s="183">
        <v>44698</v>
      </c>
      <c r="S1069" s="255">
        <v>3285354</v>
      </c>
      <c r="T1069" s="19"/>
      <c r="U1069" s="19"/>
      <c r="V1069" s="19"/>
      <c r="W1069" s="19"/>
      <c r="X1069" s="19"/>
    </row>
    <row r="1070" spans="1:24" s="254" customFormat="1" x14ac:dyDescent="0.25">
      <c r="A1070" s="242" t="s">
        <v>3358</v>
      </c>
      <c r="B1070" s="19" t="s">
        <v>1714</v>
      </c>
      <c r="C1070" s="280" t="s">
        <v>2076</v>
      </c>
      <c r="D1070" s="242" t="s">
        <v>3362</v>
      </c>
      <c r="E1070" s="242" t="s">
        <v>1604</v>
      </c>
      <c r="F1070" s="243">
        <v>44666</v>
      </c>
      <c r="G1070" s="242" t="s">
        <v>331</v>
      </c>
      <c r="H1070" s="242"/>
      <c r="I1070" s="252">
        <v>3700.23</v>
      </c>
      <c r="J1070" s="252">
        <v>982.67</v>
      </c>
      <c r="K1070" s="252">
        <v>779.53</v>
      </c>
      <c r="L1070" s="252">
        <v>630.6</v>
      </c>
      <c r="M1070" s="252"/>
      <c r="N1070" s="252">
        <v>93.31</v>
      </c>
      <c r="O1070" s="252"/>
      <c r="P1070" s="252">
        <v>6186.34</v>
      </c>
      <c r="Q1070" s="252">
        <v>6186.34</v>
      </c>
      <c r="R1070" s="183">
        <v>44694</v>
      </c>
      <c r="S1070" s="255">
        <v>3284154</v>
      </c>
      <c r="T1070" s="19"/>
      <c r="U1070" s="19"/>
      <c r="V1070" s="19"/>
      <c r="W1070" s="19"/>
      <c r="X1070" s="19"/>
    </row>
    <row r="1071" spans="1:24" s="254" customFormat="1" x14ac:dyDescent="0.25">
      <c r="A1071" s="242" t="s">
        <v>3680</v>
      </c>
      <c r="B1071" s="19" t="s">
        <v>1714</v>
      </c>
      <c r="C1071" s="280" t="s">
        <v>2076</v>
      </c>
      <c r="D1071" s="242" t="s">
        <v>3380</v>
      </c>
      <c r="E1071" s="242" t="s">
        <v>1629</v>
      </c>
      <c r="F1071" s="243">
        <v>44697</v>
      </c>
      <c r="G1071" s="242" t="s">
        <v>331</v>
      </c>
      <c r="H1071" s="242"/>
      <c r="I1071" s="252">
        <v>3785.6</v>
      </c>
      <c r="J1071" s="252">
        <v>1005.34</v>
      </c>
      <c r="K1071" s="252">
        <v>797.51</v>
      </c>
      <c r="L1071" s="252">
        <v>645.15</v>
      </c>
      <c r="M1071" s="252"/>
      <c r="N1071" s="252">
        <v>93.42</v>
      </c>
      <c r="O1071" s="252"/>
      <c r="P1071" s="252">
        <v>6327.02</v>
      </c>
      <c r="Q1071" s="252">
        <v>6327.02</v>
      </c>
      <c r="R1071" s="183">
        <v>44895</v>
      </c>
      <c r="S1071" s="255">
        <v>3419797</v>
      </c>
      <c r="T1071" s="19"/>
      <c r="U1071" s="19"/>
      <c r="V1071" s="19"/>
      <c r="W1071" s="19"/>
      <c r="X1071" s="19"/>
    </row>
    <row r="1072" spans="1:24" s="254" customFormat="1" x14ac:dyDescent="0.25">
      <c r="A1072" s="242" t="s">
        <v>3359</v>
      </c>
      <c r="B1072" s="19" t="s">
        <v>1904</v>
      </c>
      <c r="C1072" s="280" t="s">
        <v>2076</v>
      </c>
      <c r="D1072" s="242" t="s">
        <v>3363</v>
      </c>
      <c r="E1072" s="242" t="s">
        <v>1619</v>
      </c>
      <c r="F1072" s="243">
        <v>44693</v>
      </c>
      <c r="G1072" s="242" t="s">
        <v>328</v>
      </c>
      <c r="H1072" s="242"/>
      <c r="I1072" s="252">
        <v>2084.0500000000002</v>
      </c>
      <c r="J1072" s="252">
        <v>761.36</v>
      </c>
      <c r="K1072" s="252">
        <v>1143.1199999999999</v>
      </c>
      <c r="L1072" s="252">
        <v>628.96</v>
      </c>
      <c r="M1072" s="252"/>
      <c r="N1072" s="252">
        <v>69.290000000000006</v>
      </c>
      <c r="O1072" s="252"/>
      <c r="P1072" s="252">
        <v>4686.78</v>
      </c>
      <c r="Q1072" s="252">
        <v>4686.78</v>
      </c>
      <c r="R1072" s="183">
        <v>44701</v>
      </c>
      <c r="S1072" s="255">
        <v>3288935</v>
      </c>
      <c r="T1072" s="19"/>
      <c r="U1072" s="19"/>
      <c r="V1072" s="19"/>
      <c r="W1072" s="19"/>
      <c r="X1072" s="19"/>
    </row>
    <row r="1073" spans="1:24" s="254" customFormat="1" x14ac:dyDescent="0.25">
      <c r="A1073" s="242" t="s">
        <v>3611</v>
      </c>
      <c r="B1073" s="19" t="s">
        <v>3780</v>
      </c>
      <c r="C1073" s="280" t="s">
        <v>2076</v>
      </c>
      <c r="D1073" s="242" t="s">
        <v>3612</v>
      </c>
      <c r="E1073" s="242" t="s">
        <v>1616</v>
      </c>
      <c r="F1073" s="243">
        <v>44693</v>
      </c>
      <c r="G1073" s="242" t="s">
        <v>328</v>
      </c>
      <c r="H1073" s="242"/>
      <c r="I1073" s="252">
        <v>2084.0500000000002</v>
      </c>
      <c r="J1073" s="252">
        <v>761.36</v>
      </c>
      <c r="K1073" s="252">
        <v>1143.1199999999999</v>
      </c>
      <c r="L1073" s="252">
        <v>628.96</v>
      </c>
      <c r="M1073" s="252"/>
      <c r="N1073" s="252">
        <v>69.290000000000006</v>
      </c>
      <c r="O1073" s="252"/>
      <c r="P1073" s="252">
        <f>SUM(I1073:N1073)</f>
        <v>4686.78</v>
      </c>
      <c r="Q1073" s="252">
        <v>4761.76</v>
      </c>
      <c r="R1073" s="183">
        <v>44846</v>
      </c>
      <c r="S1073" s="255">
        <v>3383018</v>
      </c>
      <c r="T1073" s="19"/>
      <c r="U1073" s="19"/>
      <c r="V1073" s="19"/>
      <c r="W1073" s="19"/>
      <c r="X1073" s="19"/>
    </row>
    <row r="1074" spans="1:24" s="254" customFormat="1" x14ac:dyDescent="0.25">
      <c r="A1074" s="242" t="s">
        <v>3378</v>
      </c>
      <c r="B1074" s="19" t="s">
        <v>1714</v>
      </c>
      <c r="C1074" s="280" t="s">
        <v>2076</v>
      </c>
      <c r="D1074" s="242" t="s">
        <v>3380</v>
      </c>
      <c r="E1074" s="242" t="s">
        <v>1629</v>
      </c>
      <c r="F1074" s="243">
        <v>44697</v>
      </c>
      <c r="G1074" s="242" t="s">
        <v>330</v>
      </c>
      <c r="H1074" s="242"/>
      <c r="I1074" s="252">
        <v>1357.75</v>
      </c>
      <c r="J1074" s="252">
        <v>872.61</v>
      </c>
      <c r="K1074" s="252">
        <v>710.8</v>
      </c>
      <c r="L1074" s="252">
        <v>628.96</v>
      </c>
      <c r="M1074" s="252"/>
      <c r="N1074" s="252">
        <v>53.49</v>
      </c>
      <c r="O1074" s="252"/>
      <c r="P1074" s="252">
        <v>3623.61</v>
      </c>
      <c r="Q1074" s="252">
        <v>3623.61</v>
      </c>
      <c r="R1074" s="183">
        <v>44706</v>
      </c>
      <c r="S1074" s="255">
        <v>3291497</v>
      </c>
      <c r="T1074" s="19"/>
      <c r="U1074" s="19"/>
      <c r="V1074" s="19"/>
      <c r="W1074" s="19"/>
      <c r="X1074" s="19"/>
    </row>
    <row r="1075" spans="1:24" s="254" customFormat="1" x14ac:dyDescent="0.25">
      <c r="A1075" s="242" t="s">
        <v>3379</v>
      </c>
      <c r="B1075" s="19" t="s">
        <v>1714</v>
      </c>
      <c r="C1075" s="280" t="s">
        <v>2076</v>
      </c>
      <c r="D1075" s="242" t="s">
        <v>3381</v>
      </c>
      <c r="E1075" s="242" t="s">
        <v>1612</v>
      </c>
      <c r="F1075" s="243">
        <v>44706</v>
      </c>
      <c r="G1075" s="242" t="s">
        <v>325</v>
      </c>
      <c r="H1075" s="242"/>
      <c r="I1075" s="252">
        <v>1810.69</v>
      </c>
      <c r="J1075" s="252">
        <v>872.61</v>
      </c>
      <c r="K1075" s="252">
        <v>710.8</v>
      </c>
      <c r="L1075" s="252">
        <v>2689.74</v>
      </c>
      <c r="M1075" s="252"/>
      <c r="N1075" s="252">
        <v>57.04</v>
      </c>
      <c r="O1075" s="252"/>
      <c r="P1075" s="252">
        <v>6140.88</v>
      </c>
      <c r="Q1075" s="252">
        <v>6140.88</v>
      </c>
      <c r="R1075" s="183">
        <v>44711</v>
      </c>
      <c r="S1075" s="255">
        <v>3298178</v>
      </c>
      <c r="T1075" s="19"/>
      <c r="U1075" s="19"/>
      <c r="V1075" s="19"/>
      <c r="W1075" s="19"/>
      <c r="X1075" s="19"/>
    </row>
    <row r="1076" spans="1:24" s="254" customFormat="1" x14ac:dyDescent="0.25">
      <c r="A1076" s="242" t="s">
        <v>3471</v>
      </c>
      <c r="B1076" s="19" t="s">
        <v>3779</v>
      </c>
      <c r="C1076" s="280" t="s">
        <v>2076</v>
      </c>
      <c r="D1076" s="242" t="s">
        <v>3472</v>
      </c>
      <c r="E1076" s="242" t="s">
        <v>1612</v>
      </c>
      <c r="F1076" s="243">
        <v>44771</v>
      </c>
      <c r="G1076" s="242" t="s">
        <v>325</v>
      </c>
      <c r="H1076" s="242"/>
      <c r="I1076" s="252">
        <v>3516.28</v>
      </c>
      <c r="J1076" s="252">
        <v>301.77999999999997</v>
      </c>
      <c r="K1076" s="252">
        <v>3181.51</v>
      </c>
      <c r="L1076" s="252">
        <v>910.35</v>
      </c>
      <c r="M1076" s="252"/>
      <c r="N1076" s="252">
        <v>122.74</v>
      </c>
      <c r="O1076" s="252"/>
      <c r="P1076" s="252">
        <v>8032.66</v>
      </c>
      <c r="Q1076" s="252">
        <v>8032.66</v>
      </c>
      <c r="R1076" s="183">
        <v>44776</v>
      </c>
      <c r="S1076" s="255">
        <v>3336054</v>
      </c>
      <c r="T1076" s="19"/>
      <c r="U1076" s="19"/>
      <c r="V1076" s="19"/>
      <c r="W1076" s="19"/>
      <c r="X1076" s="19"/>
    </row>
    <row r="1077" spans="1:24" s="254" customFormat="1" x14ac:dyDescent="0.25">
      <c r="A1077" s="242" t="s">
        <v>3473</v>
      </c>
      <c r="B1077" s="19" t="s">
        <v>3779</v>
      </c>
      <c r="C1077" s="280" t="s">
        <v>2076</v>
      </c>
      <c r="D1077" s="242" t="s">
        <v>3479</v>
      </c>
      <c r="E1077" s="242" t="s">
        <v>1612</v>
      </c>
      <c r="F1077" s="243">
        <v>44771</v>
      </c>
      <c r="G1077" s="242" t="s">
        <v>325</v>
      </c>
      <c r="H1077" s="242"/>
      <c r="I1077" s="252">
        <v>3516.28</v>
      </c>
      <c r="J1077" s="252">
        <v>301.77999999999997</v>
      </c>
      <c r="K1077" s="252">
        <v>3181.51</v>
      </c>
      <c r="L1077" s="252">
        <v>910.35</v>
      </c>
      <c r="M1077" s="252"/>
      <c r="N1077" s="252">
        <v>122.74</v>
      </c>
      <c r="O1077" s="252"/>
      <c r="P1077" s="252">
        <v>8032.66</v>
      </c>
      <c r="Q1077" s="252">
        <v>8032.66</v>
      </c>
      <c r="R1077" s="183">
        <v>44776</v>
      </c>
      <c r="S1077" s="255">
        <v>3336052</v>
      </c>
      <c r="T1077" s="19"/>
      <c r="U1077" s="19"/>
      <c r="V1077" s="19"/>
      <c r="W1077" s="19"/>
      <c r="X1077" s="19"/>
    </row>
    <row r="1078" spans="1:24" s="254" customFormat="1" x14ac:dyDescent="0.25">
      <c r="A1078" s="242" t="s">
        <v>3474</v>
      </c>
      <c r="B1078" s="19" t="s">
        <v>3779</v>
      </c>
      <c r="C1078" s="280" t="s">
        <v>2076</v>
      </c>
      <c r="D1078" s="242" t="s">
        <v>3480</v>
      </c>
      <c r="E1078" s="242" t="s">
        <v>1612</v>
      </c>
      <c r="F1078" s="243">
        <v>44771</v>
      </c>
      <c r="G1078" s="242" t="s">
        <v>325</v>
      </c>
      <c r="H1078" s="242"/>
      <c r="I1078" s="252">
        <v>3516.28</v>
      </c>
      <c r="J1078" s="252">
        <v>301.77999999999997</v>
      </c>
      <c r="K1078" s="252">
        <v>3181.51</v>
      </c>
      <c r="L1078" s="252">
        <v>910.35</v>
      </c>
      <c r="M1078" s="252"/>
      <c r="N1078" s="252">
        <v>122.74</v>
      </c>
      <c r="O1078" s="252"/>
      <c r="P1078" s="252">
        <v>8032.66</v>
      </c>
      <c r="Q1078" s="252">
        <v>8032.66</v>
      </c>
      <c r="R1078" s="183">
        <v>44776</v>
      </c>
      <c r="S1078" s="255">
        <v>3336055</v>
      </c>
      <c r="T1078" s="19"/>
      <c r="U1078" s="19"/>
      <c r="V1078" s="19"/>
      <c r="W1078" s="19"/>
      <c r="X1078" s="19"/>
    </row>
    <row r="1079" spans="1:24" s="254" customFormat="1" x14ac:dyDescent="0.25">
      <c r="A1079" s="242" t="s">
        <v>3475</v>
      </c>
      <c r="B1079" s="19" t="s">
        <v>3779</v>
      </c>
      <c r="C1079" s="280" t="s">
        <v>2076</v>
      </c>
      <c r="D1079" s="242" t="s">
        <v>3481</v>
      </c>
      <c r="E1079" s="242" t="s">
        <v>1612</v>
      </c>
      <c r="F1079" s="243">
        <v>44771</v>
      </c>
      <c r="G1079" s="242" t="s">
        <v>325</v>
      </c>
      <c r="H1079" s="242"/>
      <c r="I1079" s="252">
        <v>3516.28</v>
      </c>
      <c r="J1079" s="252">
        <v>301.77999999999997</v>
      </c>
      <c r="K1079" s="252">
        <v>3181.51</v>
      </c>
      <c r="L1079" s="252">
        <v>910.35</v>
      </c>
      <c r="M1079" s="252"/>
      <c r="N1079" s="252">
        <v>122.74</v>
      </c>
      <c r="O1079" s="252"/>
      <c r="P1079" s="252">
        <v>8032.66</v>
      </c>
      <c r="Q1079" s="252">
        <v>8032.66</v>
      </c>
      <c r="R1079" s="183">
        <v>44775</v>
      </c>
      <c r="S1079" s="255">
        <v>3335576</v>
      </c>
      <c r="T1079" s="19"/>
      <c r="U1079" s="19"/>
      <c r="V1079" s="19"/>
      <c r="W1079" s="19"/>
      <c r="X1079" s="19"/>
    </row>
    <row r="1080" spans="1:24" s="254" customFormat="1" x14ac:dyDescent="0.25">
      <c r="A1080" s="242" t="s">
        <v>3476</v>
      </c>
      <c r="B1080" s="19" t="s">
        <v>3779</v>
      </c>
      <c r="C1080" s="280" t="s">
        <v>2076</v>
      </c>
      <c r="D1080" s="242" t="s">
        <v>3482</v>
      </c>
      <c r="E1080" s="242" t="s">
        <v>1612</v>
      </c>
      <c r="F1080" s="243">
        <v>44782</v>
      </c>
      <c r="G1080" s="242" t="s">
        <v>325</v>
      </c>
      <c r="H1080" s="242"/>
      <c r="I1080" s="252">
        <v>3516.28</v>
      </c>
      <c r="J1080" s="252">
        <v>301.77999999999997</v>
      </c>
      <c r="K1080" s="252">
        <v>3181.51</v>
      </c>
      <c r="L1080" s="252">
        <v>910.35</v>
      </c>
      <c r="M1080" s="252"/>
      <c r="N1080" s="252">
        <v>122.74</v>
      </c>
      <c r="O1080" s="252"/>
      <c r="P1080" s="252">
        <v>8032.66</v>
      </c>
      <c r="Q1080" s="252">
        <v>8032.66</v>
      </c>
      <c r="R1080" s="183">
        <v>44784</v>
      </c>
      <c r="S1080" s="255">
        <v>3341192</v>
      </c>
      <c r="T1080" s="19"/>
      <c r="U1080" s="19"/>
      <c r="V1080" s="19"/>
      <c r="W1080" s="19"/>
      <c r="X1080" s="19"/>
    </row>
    <row r="1081" spans="1:24" s="254" customFormat="1" x14ac:dyDescent="0.25">
      <c r="A1081" s="242" t="s">
        <v>3477</v>
      </c>
      <c r="B1081" s="19" t="s">
        <v>3779</v>
      </c>
      <c r="C1081" s="280" t="s">
        <v>2076</v>
      </c>
      <c r="D1081" s="242" t="s">
        <v>3483</v>
      </c>
      <c r="E1081" s="242" t="s">
        <v>1612</v>
      </c>
      <c r="F1081" s="243">
        <v>44771</v>
      </c>
      <c r="G1081" s="242" t="s">
        <v>325</v>
      </c>
      <c r="H1081" s="242"/>
      <c r="I1081" s="252">
        <v>3516.28</v>
      </c>
      <c r="J1081" s="252">
        <v>301.77999999999997</v>
      </c>
      <c r="K1081" s="252">
        <v>3181.51</v>
      </c>
      <c r="L1081" s="252">
        <v>910.35</v>
      </c>
      <c r="M1081" s="252"/>
      <c r="N1081" s="252">
        <v>122.74</v>
      </c>
      <c r="O1081" s="252"/>
      <c r="P1081" s="252">
        <v>8032.66</v>
      </c>
      <c r="Q1081" s="252">
        <v>8032.66</v>
      </c>
      <c r="R1081" s="183">
        <v>44775</v>
      </c>
      <c r="S1081" s="255">
        <v>3335577</v>
      </c>
      <c r="T1081" s="19"/>
      <c r="U1081" s="19"/>
      <c r="V1081" s="19"/>
      <c r="W1081" s="19"/>
      <c r="X1081" s="19"/>
    </row>
    <row r="1082" spans="1:24" s="254" customFormat="1" x14ac:dyDescent="0.25">
      <c r="A1082" s="242" t="s">
        <v>3478</v>
      </c>
      <c r="B1082" s="19" t="s">
        <v>3779</v>
      </c>
      <c r="C1082" s="280" t="s">
        <v>3484</v>
      </c>
      <c r="D1082" s="242" t="s">
        <v>3485</v>
      </c>
      <c r="E1082" s="242" t="s">
        <v>1612</v>
      </c>
      <c r="F1082" s="243">
        <v>44782</v>
      </c>
      <c r="G1082" s="242" t="s">
        <v>325</v>
      </c>
      <c r="H1082" s="242"/>
      <c r="I1082" s="252">
        <v>3516.28</v>
      </c>
      <c r="J1082" s="252">
        <v>301.77999999999997</v>
      </c>
      <c r="K1082" s="252">
        <v>3181.51</v>
      </c>
      <c r="L1082" s="252">
        <v>910.35</v>
      </c>
      <c r="M1082" s="252"/>
      <c r="N1082" s="252">
        <v>122.74</v>
      </c>
      <c r="O1082" s="252"/>
      <c r="P1082" s="252">
        <v>8032.66</v>
      </c>
      <c r="Q1082" s="252">
        <v>8032.66</v>
      </c>
      <c r="R1082" s="183">
        <v>44784</v>
      </c>
      <c r="S1082" s="255">
        <v>3341190</v>
      </c>
      <c r="T1082" s="19"/>
      <c r="U1082" s="19"/>
      <c r="V1082" s="19"/>
      <c r="W1082" s="19"/>
      <c r="X1082" s="19"/>
    </row>
    <row r="1083" spans="1:24" s="254" customFormat="1" x14ac:dyDescent="0.25">
      <c r="A1083" s="242" t="s">
        <v>3486</v>
      </c>
      <c r="B1083" s="19" t="s">
        <v>3779</v>
      </c>
      <c r="C1083" s="280" t="s">
        <v>2076</v>
      </c>
      <c r="D1083" s="242" t="s">
        <v>3487</v>
      </c>
      <c r="E1083" s="242" t="s">
        <v>1612</v>
      </c>
      <c r="F1083" s="243">
        <v>44782</v>
      </c>
      <c r="G1083" s="242" t="s">
        <v>325</v>
      </c>
      <c r="H1083" s="242"/>
      <c r="I1083" s="252">
        <v>3516.28</v>
      </c>
      <c r="J1083" s="252">
        <v>301.77999999999997</v>
      </c>
      <c r="K1083" s="252">
        <v>3181.51</v>
      </c>
      <c r="L1083" s="252">
        <v>910.35</v>
      </c>
      <c r="M1083" s="252"/>
      <c r="N1083" s="252">
        <v>122.74</v>
      </c>
      <c r="O1083" s="252"/>
      <c r="P1083" s="252">
        <v>8032.66</v>
      </c>
      <c r="Q1083" s="252">
        <v>8032.66</v>
      </c>
      <c r="R1083" s="183">
        <v>44784</v>
      </c>
      <c r="S1083" s="255">
        <v>3341191</v>
      </c>
      <c r="T1083" s="19"/>
      <c r="U1083" s="19"/>
      <c r="V1083" s="19"/>
      <c r="W1083" s="19"/>
      <c r="X1083" s="19"/>
    </row>
    <row r="1084" spans="1:24" s="254" customFormat="1" x14ac:dyDescent="0.25">
      <c r="A1084" s="242" t="s">
        <v>3519</v>
      </c>
      <c r="B1084" s="19" t="s">
        <v>3779</v>
      </c>
      <c r="C1084" s="280" t="s">
        <v>2021</v>
      </c>
      <c r="D1084" s="242" t="s">
        <v>3520</v>
      </c>
      <c r="E1084" s="242" t="s">
        <v>1612</v>
      </c>
      <c r="F1084" s="243">
        <v>44788</v>
      </c>
      <c r="G1084" s="242" t="s">
        <v>325</v>
      </c>
      <c r="H1084" s="242"/>
      <c r="I1084" s="252">
        <v>3516.28</v>
      </c>
      <c r="J1084" s="252">
        <v>301.77999999999997</v>
      </c>
      <c r="K1084" s="252">
        <v>3181.51</v>
      </c>
      <c r="L1084" s="252">
        <v>910.35</v>
      </c>
      <c r="M1084" s="252"/>
      <c r="N1084" s="252">
        <v>122.74</v>
      </c>
      <c r="O1084" s="252"/>
      <c r="P1084" s="252">
        <v>8032.66</v>
      </c>
      <c r="Q1084" s="252">
        <v>8032.66</v>
      </c>
      <c r="R1084" s="183">
        <v>44785</v>
      </c>
      <c r="S1084" s="255">
        <v>3342442</v>
      </c>
      <c r="T1084" s="19"/>
      <c r="U1084" s="19"/>
      <c r="V1084" s="19"/>
      <c r="W1084" s="19"/>
      <c r="X1084" s="19"/>
    </row>
    <row r="1085" spans="1:24" s="254" customFormat="1" x14ac:dyDescent="0.25">
      <c r="A1085" s="242" t="s">
        <v>3411</v>
      </c>
      <c r="B1085" s="19" t="s">
        <v>1714</v>
      </c>
      <c r="C1085" s="280" t="s">
        <v>2076</v>
      </c>
      <c r="D1085" s="242" t="s">
        <v>3413</v>
      </c>
      <c r="E1085" s="242" t="s">
        <v>1633</v>
      </c>
      <c r="F1085" s="243">
        <v>44728</v>
      </c>
      <c r="G1085" s="242" t="s">
        <v>331</v>
      </c>
      <c r="H1085" s="242"/>
      <c r="I1085" s="252">
        <v>3700.23</v>
      </c>
      <c r="J1085" s="252">
        <v>982.67</v>
      </c>
      <c r="K1085" s="252">
        <v>779.53</v>
      </c>
      <c r="L1085" s="252">
        <v>630.6</v>
      </c>
      <c r="M1085" s="252"/>
      <c r="N1085" s="252">
        <v>91.31</v>
      </c>
      <c r="O1085" s="252"/>
      <c r="P1085" s="252">
        <v>6184.34</v>
      </c>
      <c r="Q1085" s="252">
        <v>6184.34</v>
      </c>
      <c r="R1085" s="183">
        <v>44735</v>
      </c>
      <c r="S1085" s="255">
        <v>3313938</v>
      </c>
      <c r="T1085" s="19"/>
      <c r="U1085" s="19"/>
      <c r="V1085" s="19"/>
      <c r="W1085" s="19"/>
      <c r="X1085" s="19"/>
    </row>
    <row r="1086" spans="1:24" s="254" customFormat="1" x14ac:dyDescent="0.25">
      <c r="A1086" s="242" t="s">
        <v>3488</v>
      </c>
      <c r="B1086" s="19" t="s">
        <v>3779</v>
      </c>
      <c r="C1086" s="280" t="s">
        <v>2021</v>
      </c>
      <c r="D1086" s="242" t="s">
        <v>3489</v>
      </c>
      <c r="E1086" s="242" t="s">
        <v>1612</v>
      </c>
      <c r="F1086" s="243">
        <v>44601</v>
      </c>
      <c r="G1086" s="242" t="s">
        <v>325</v>
      </c>
      <c r="H1086" s="242"/>
      <c r="I1086" s="252">
        <v>3516.28</v>
      </c>
      <c r="J1086" s="252">
        <v>301.77999999999997</v>
      </c>
      <c r="K1086" s="252">
        <v>3181.51</v>
      </c>
      <c r="L1086" s="252">
        <v>910.35</v>
      </c>
      <c r="M1086" s="252"/>
      <c r="N1086" s="252">
        <v>122.74</v>
      </c>
      <c r="O1086" s="252"/>
      <c r="P1086" s="252">
        <v>8032.66</v>
      </c>
      <c r="Q1086" s="252">
        <v>8032.66</v>
      </c>
      <c r="R1086" s="183">
        <v>44785</v>
      </c>
      <c r="S1086" s="255">
        <v>3342447</v>
      </c>
      <c r="T1086" s="19"/>
      <c r="U1086" s="19"/>
      <c r="V1086" s="19"/>
      <c r="W1086" s="19"/>
      <c r="X1086" s="19"/>
    </row>
    <row r="1087" spans="1:24" s="254" customFormat="1" x14ac:dyDescent="0.25">
      <c r="A1087" s="242" t="s">
        <v>3412</v>
      </c>
      <c r="B1087" s="19" t="s">
        <v>1714</v>
      </c>
      <c r="C1087" s="280" t="s">
        <v>2076</v>
      </c>
      <c r="D1087" s="242" t="s">
        <v>3414</v>
      </c>
      <c r="E1087" s="242" t="s">
        <v>1630</v>
      </c>
      <c r="F1087" s="243">
        <v>44723</v>
      </c>
      <c r="G1087" s="242" t="s">
        <v>330</v>
      </c>
      <c r="H1087" s="242"/>
      <c r="I1087" s="252">
        <v>1357.75</v>
      </c>
      <c r="J1087" s="252">
        <v>872.61</v>
      </c>
      <c r="K1087" s="252">
        <v>710.8</v>
      </c>
      <c r="L1087" s="252">
        <v>628.96</v>
      </c>
      <c r="M1087" s="252"/>
      <c r="N1087" s="252">
        <v>53.49</v>
      </c>
      <c r="O1087" s="252"/>
      <c r="P1087" s="252">
        <v>3623.61</v>
      </c>
      <c r="Q1087" s="252">
        <v>3623.61</v>
      </c>
      <c r="R1087" s="183">
        <v>44739</v>
      </c>
      <c r="S1087" s="255">
        <v>3315697</v>
      </c>
      <c r="T1087" s="19"/>
      <c r="U1087" s="19"/>
      <c r="V1087" s="19"/>
      <c r="W1087" s="19"/>
      <c r="X1087" s="19"/>
    </row>
    <row r="1088" spans="1:24" s="254" customFormat="1" x14ac:dyDescent="0.25">
      <c r="A1088" s="242" t="s">
        <v>4282</v>
      </c>
      <c r="B1088" s="19" t="s">
        <v>1904</v>
      </c>
      <c r="C1088" s="280" t="s">
        <v>2076</v>
      </c>
      <c r="D1088" s="242" t="s">
        <v>4283</v>
      </c>
      <c r="E1088" s="242" t="s">
        <v>1616</v>
      </c>
      <c r="F1088" s="243">
        <v>45104</v>
      </c>
      <c r="G1088" s="242" t="s">
        <v>328</v>
      </c>
      <c r="H1088" s="242"/>
      <c r="I1088" s="252">
        <v>2313.56</v>
      </c>
      <c r="J1088" s="252">
        <v>845.21</v>
      </c>
      <c r="K1088" s="252">
        <v>1269.01</v>
      </c>
      <c r="L1088" s="252">
        <v>698.23</v>
      </c>
      <c r="M1088" s="252"/>
      <c r="N1088" s="252">
        <v>76.92</v>
      </c>
      <c r="O1088" s="252"/>
      <c r="P1088" s="252">
        <v>5202.93</v>
      </c>
      <c r="Q1088" s="252">
        <v>5202.93</v>
      </c>
      <c r="R1088" s="183">
        <v>45204</v>
      </c>
      <c r="S1088" s="255">
        <v>3618841</v>
      </c>
      <c r="T1088" s="19"/>
      <c r="U1088" s="19"/>
      <c r="V1088" s="19"/>
      <c r="W1088" s="19"/>
      <c r="X1088" s="19"/>
    </row>
    <row r="1089" spans="1:24" s="254" customFormat="1" x14ac:dyDescent="0.25">
      <c r="A1089" s="242" t="s">
        <v>3490</v>
      </c>
      <c r="B1089" s="19" t="s">
        <v>3779</v>
      </c>
      <c r="C1089" s="280" t="s">
        <v>2021</v>
      </c>
      <c r="D1089" s="242" t="s">
        <v>3491</v>
      </c>
      <c r="E1089" s="242" t="s">
        <v>3492</v>
      </c>
      <c r="F1089" s="243">
        <v>44782</v>
      </c>
      <c r="G1089" s="242" t="s">
        <v>325</v>
      </c>
      <c r="H1089" s="242"/>
      <c r="I1089" s="252">
        <v>3516.28</v>
      </c>
      <c r="J1089" s="252">
        <v>301.77999999999997</v>
      </c>
      <c r="K1089" s="252">
        <v>3181.51</v>
      </c>
      <c r="L1089" s="252">
        <v>910.35</v>
      </c>
      <c r="M1089" s="252"/>
      <c r="N1089" s="252">
        <v>122.75</v>
      </c>
      <c r="O1089" s="252"/>
      <c r="P1089" s="252">
        <v>8032.66</v>
      </c>
      <c r="Q1089" s="252">
        <v>8032.67</v>
      </c>
      <c r="R1089" s="183">
        <v>44785</v>
      </c>
      <c r="S1089" s="255">
        <v>3342521</v>
      </c>
      <c r="T1089" s="19"/>
      <c r="U1089" s="19"/>
      <c r="V1089" s="19"/>
      <c r="W1089" s="19"/>
      <c r="X1089" s="19"/>
    </row>
    <row r="1090" spans="1:24" s="254" customFormat="1" x14ac:dyDescent="0.25">
      <c r="A1090" s="242" t="s">
        <v>3493</v>
      </c>
      <c r="B1090" s="19" t="s">
        <v>3779</v>
      </c>
      <c r="C1090" s="280" t="s">
        <v>2021</v>
      </c>
      <c r="D1090" s="242" t="s">
        <v>3495</v>
      </c>
      <c r="E1090" s="242" t="s">
        <v>1612</v>
      </c>
      <c r="F1090" s="243">
        <v>44782</v>
      </c>
      <c r="G1090" s="242" t="s">
        <v>325</v>
      </c>
      <c r="H1090" s="242"/>
      <c r="I1090" s="252">
        <v>3516.28</v>
      </c>
      <c r="J1090" s="252">
        <v>301.77999999999997</v>
      </c>
      <c r="K1090" s="252">
        <v>3181.51</v>
      </c>
      <c r="L1090" s="252">
        <v>910.35</v>
      </c>
      <c r="M1090" s="252"/>
      <c r="N1090" s="252">
        <v>122.74</v>
      </c>
      <c r="O1090" s="252"/>
      <c r="P1090" s="252">
        <v>8032.66</v>
      </c>
      <c r="Q1090" s="252">
        <v>8032.66</v>
      </c>
      <c r="R1090" s="183">
        <v>44785</v>
      </c>
      <c r="S1090" s="255">
        <v>3342446</v>
      </c>
      <c r="T1090" s="19"/>
      <c r="U1090" s="19"/>
      <c r="V1090" s="19"/>
      <c r="W1090" s="19"/>
      <c r="X1090" s="19"/>
    </row>
    <row r="1091" spans="1:24" s="254" customFormat="1" x14ac:dyDescent="0.25">
      <c r="A1091" s="242" t="s">
        <v>3494</v>
      </c>
      <c r="B1091" s="19" t="s">
        <v>3779</v>
      </c>
      <c r="C1091" s="280" t="s">
        <v>2021</v>
      </c>
      <c r="D1091" s="242" t="s">
        <v>3496</v>
      </c>
      <c r="E1091" s="242" t="s">
        <v>1612</v>
      </c>
      <c r="F1091" s="243">
        <v>44782</v>
      </c>
      <c r="G1091" s="242" t="s">
        <v>325</v>
      </c>
      <c r="H1091" s="242"/>
      <c r="I1091" s="252">
        <v>3516.28</v>
      </c>
      <c r="J1091" s="252">
        <v>301.77999999999997</v>
      </c>
      <c r="K1091" s="252">
        <v>3181.51</v>
      </c>
      <c r="L1091" s="252">
        <v>910.35</v>
      </c>
      <c r="M1091" s="252"/>
      <c r="N1091" s="252">
        <v>122.74</v>
      </c>
      <c r="O1091" s="252"/>
      <c r="P1091" s="252">
        <v>8032.66</v>
      </c>
      <c r="Q1091" s="252">
        <v>8032.66</v>
      </c>
      <c r="R1091" s="183">
        <v>44785</v>
      </c>
      <c r="S1091" s="255">
        <v>3342462</v>
      </c>
      <c r="T1091" s="19"/>
      <c r="U1091" s="19"/>
      <c r="V1091" s="19"/>
      <c r="W1091" s="19"/>
      <c r="X1091" s="19"/>
    </row>
    <row r="1092" spans="1:24" s="254" customFormat="1" x14ac:dyDescent="0.25">
      <c r="A1092" s="242" t="s">
        <v>3497</v>
      </c>
      <c r="B1092" s="19" t="s">
        <v>3779</v>
      </c>
      <c r="C1092" s="280" t="s">
        <v>2021</v>
      </c>
      <c r="D1092" s="242" t="s">
        <v>3498</v>
      </c>
      <c r="E1092" s="242" t="s">
        <v>1612</v>
      </c>
      <c r="F1092" s="243">
        <v>44782</v>
      </c>
      <c r="G1092" s="242" t="s">
        <v>325</v>
      </c>
      <c r="H1092" s="242"/>
      <c r="I1092" s="252">
        <v>3516.28</v>
      </c>
      <c r="J1092" s="252">
        <v>301.77999999999997</v>
      </c>
      <c r="K1092" s="252">
        <v>3181.51</v>
      </c>
      <c r="L1092" s="252">
        <v>910.35</v>
      </c>
      <c r="M1092" s="252"/>
      <c r="N1092" s="252">
        <v>122.74</v>
      </c>
      <c r="O1092" s="252"/>
      <c r="P1092" s="252">
        <v>8032.66</v>
      </c>
      <c r="Q1092" s="252">
        <v>8032.66</v>
      </c>
      <c r="R1092" s="183">
        <v>44785</v>
      </c>
      <c r="S1092" s="255">
        <v>3342461</v>
      </c>
      <c r="T1092" s="19"/>
      <c r="U1092" s="19"/>
      <c r="V1092" s="19"/>
      <c r="W1092" s="19"/>
      <c r="X1092" s="19"/>
    </row>
    <row r="1093" spans="1:24" s="254" customFormat="1" x14ac:dyDescent="0.25">
      <c r="A1093" s="242" t="s">
        <v>3452</v>
      </c>
      <c r="B1093" s="19" t="s">
        <v>3453</v>
      </c>
      <c r="C1093" s="280" t="s">
        <v>2076</v>
      </c>
      <c r="D1093" s="242" t="s">
        <v>3454</v>
      </c>
      <c r="E1093" s="242" t="s">
        <v>1600</v>
      </c>
      <c r="F1093" s="243">
        <v>44742</v>
      </c>
      <c r="G1093" s="242" t="s">
        <v>331</v>
      </c>
      <c r="H1093" s="242"/>
      <c r="I1093" s="252">
        <v>3700.23</v>
      </c>
      <c r="J1093" s="252">
        <v>982.67</v>
      </c>
      <c r="K1093" s="252">
        <v>779.53</v>
      </c>
      <c r="L1093" s="252">
        <v>630.6</v>
      </c>
      <c r="M1093" s="252"/>
      <c r="N1093" s="252">
        <v>91.31</v>
      </c>
      <c r="O1093" s="252"/>
      <c r="P1093" s="252">
        <v>6184.34</v>
      </c>
      <c r="Q1093" s="252">
        <v>6184.34</v>
      </c>
      <c r="R1093" s="183">
        <v>44767</v>
      </c>
      <c r="S1093" s="255">
        <v>3329513</v>
      </c>
      <c r="T1093" s="19"/>
      <c r="U1093" s="19"/>
      <c r="V1093" s="19"/>
      <c r="W1093" s="19"/>
      <c r="X1093" s="19"/>
    </row>
    <row r="1094" spans="1:24" s="254" customFormat="1" x14ac:dyDescent="0.25">
      <c r="A1094" s="242" t="s">
        <v>3521</v>
      </c>
      <c r="B1094" s="19" t="s">
        <v>3779</v>
      </c>
      <c r="C1094" s="280" t="s">
        <v>2021</v>
      </c>
      <c r="D1094" s="242" t="s">
        <v>3522</v>
      </c>
      <c r="E1094" s="242" t="s">
        <v>1612</v>
      </c>
      <c r="F1094" s="243">
        <v>44795</v>
      </c>
      <c r="G1094" s="242" t="s">
        <v>325</v>
      </c>
      <c r="H1094" s="242"/>
      <c r="I1094" s="252">
        <v>3516.28</v>
      </c>
      <c r="J1094" s="252">
        <v>301.77999999999997</v>
      </c>
      <c r="K1094" s="252">
        <v>3181.51</v>
      </c>
      <c r="L1094" s="252">
        <v>910.35</v>
      </c>
      <c r="M1094" s="252"/>
      <c r="N1094" s="252">
        <v>122.74</v>
      </c>
      <c r="O1094" s="252"/>
      <c r="P1094" s="252">
        <v>8032.66</v>
      </c>
      <c r="Q1094" s="252">
        <v>8032.66</v>
      </c>
      <c r="R1094" s="183">
        <v>44796</v>
      </c>
      <c r="S1094" s="255">
        <v>3349176</v>
      </c>
      <c r="T1094" s="19"/>
      <c r="U1094" s="19"/>
      <c r="V1094" s="19"/>
      <c r="W1094" s="19"/>
      <c r="X1094" s="19"/>
    </row>
    <row r="1095" spans="1:24" s="254" customFormat="1" x14ac:dyDescent="0.25">
      <c r="A1095" s="242" t="s">
        <v>3523</v>
      </c>
      <c r="B1095" s="19" t="s">
        <v>3779</v>
      </c>
      <c r="C1095" s="280" t="s">
        <v>2021</v>
      </c>
      <c r="D1095" s="242" t="s">
        <v>3524</v>
      </c>
      <c r="E1095" s="242" t="s">
        <v>1612</v>
      </c>
      <c r="F1095" s="243">
        <v>44795</v>
      </c>
      <c r="G1095" s="242" t="s">
        <v>325</v>
      </c>
      <c r="H1095" s="242"/>
      <c r="I1095" s="252">
        <v>3516.28</v>
      </c>
      <c r="J1095" s="252">
        <v>301.77999999999997</v>
      </c>
      <c r="K1095" s="252">
        <v>3181.51</v>
      </c>
      <c r="L1095" s="252">
        <v>910.35</v>
      </c>
      <c r="M1095" s="252"/>
      <c r="N1095" s="252">
        <v>122.74</v>
      </c>
      <c r="O1095" s="252"/>
      <c r="P1095" s="252">
        <v>8032.66</v>
      </c>
      <c r="Q1095" s="252">
        <v>8032.66</v>
      </c>
      <c r="R1095" s="183">
        <v>44796</v>
      </c>
      <c r="S1095" s="255">
        <v>3349174</v>
      </c>
      <c r="T1095" s="19"/>
      <c r="U1095" s="19"/>
      <c r="V1095" s="19"/>
      <c r="W1095" s="19"/>
      <c r="X1095" s="19"/>
    </row>
    <row r="1096" spans="1:24" s="254" customFormat="1" x14ac:dyDescent="0.25">
      <c r="A1096" s="242" t="s">
        <v>3525</v>
      </c>
      <c r="B1096" s="19" t="s">
        <v>3779</v>
      </c>
      <c r="C1096" s="280" t="s">
        <v>2021</v>
      </c>
      <c r="D1096" s="242" t="s">
        <v>1842</v>
      </c>
      <c r="E1096" s="242" t="s">
        <v>1604</v>
      </c>
      <c r="F1096" s="243">
        <v>44792</v>
      </c>
      <c r="G1096" s="242" t="s">
        <v>331</v>
      </c>
      <c r="H1096" s="242"/>
      <c r="I1096" s="252">
        <v>3719.17</v>
      </c>
      <c r="J1096" s="252">
        <v>576.48</v>
      </c>
      <c r="K1096" s="252">
        <v>3555.14</v>
      </c>
      <c r="L1096" s="252">
        <v>661.6</v>
      </c>
      <c r="M1096" s="252"/>
      <c r="N1096" s="252">
        <v>147.38</v>
      </c>
      <c r="O1096" s="252"/>
      <c r="P1096" s="252">
        <v>8659.77</v>
      </c>
      <c r="Q1096" s="252">
        <v>8659.77</v>
      </c>
      <c r="R1096" s="183">
        <v>44795</v>
      </c>
      <c r="S1096" s="255">
        <v>3348287</v>
      </c>
      <c r="T1096" s="19"/>
      <c r="U1096" s="19"/>
      <c r="V1096" s="19"/>
      <c r="W1096" s="19"/>
      <c r="X1096" s="19"/>
    </row>
    <row r="1097" spans="1:24" s="254" customFormat="1" x14ac:dyDescent="0.25">
      <c r="A1097" s="242" t="s">
        <v>3434</v>
      </c>
      <c r="B1097" s="19" t="s">
        <v>3436</v>
      </c>
      <c r="C1097" s="280" t="s">
        <v>2076</v>
      </c>
      <c r="D1097" s="242" t="s">
        <v>3437</v>
      </c>
      <c r="E1097" s="242" t="s">
        <v>1614</v>
      </c>
      <c r="F1097" s="243">
        <v>44747</v>
      </c>
      <c r="G1097" s="242" t="s">
        <v>330</v>
      </c>
      <c r="H1097" s="242"/>
      <c r="I1097" s="252">
        <v>1357.75</v>
      </c>
      <c r="J1097" s="252">
        <v>872.61</v>
      </c>
      <c r="K1097" s="252">
        <v>710.8</v>
      </c>
      <c r="L1097" s="252">
        <v>628.96</v>
      </c>
      <c r="M1097" s="252"/>
      <c r="N1097" s="252">
        <v>53.49</v>
      </c>
      <c r="O1097" s="252"/>
      <c r="P1097" s="252">
        <v>3623.61</v>
      </c>
      <c r="Q1097" s="252">
        <v>3623.61</v>
      </c>
      <c r="R1097" s="183">
        <v>44761</v>
      </c>
      <c r="S1097" s="255">
        <v>3324103</v>
      </c>
      <c r="T1097" s="19"/>
      <c r="U1097" s="19"/>
      <c r="V1097" s="19"/>
      <c r="W1097" s="19"/>
      <c r="X1097" s="19"/>
    </row>
    <row r="1098" spans="1:24" s="254" customFormat="1" x14ac:dyDescent="0.25">
      <c r="A1098" s="242" t="s">
        <v>3435</v>
      </c>
      <c r="B1098" s="19" t="s">
        <v>3438</v>
      </c>
      <c r="C1098" s="280" t="s">
        <v>2076</v>
      </c>
      <c r="D1098" s="242" t="s">
        <v>3439</v>
      </c>
      <c r="E1098" s="242" t="s">
        <v>1616</v>
      </c>
      <c r="F1098" s="243">
        <v>44747</v>
      </c>
      <c r="G1098" s="242" t="s">
        <v>328</v>
      </c>
      <c r="H1098" s="242"/>
      <c r="I1098" s="252">
        <v>2084.0500000000002</v>
      </c>
      <c r="J1098" s="252">
        <v>761.36</v>
      </c>
      <c r="K1098" s="252">
        <v>1143.1199999999999</v>
      </c>
      <c r="L1098" s="252">
        <v>628.96</v>
      </c>
      <c r="M1098" s="252"/>
      <c r="N1098" s="252">
        <v>69.290000000000006</v>
      </c>
      <c r="O1098" s="252"/>
      <c r="P1098" s="252">
        <v>4686.78</v>
      </c>
      <c r="Q1098" s="252">
        <v>4686.78</v>
      </c>
      <c r="R1098" s="183">
        <v>44754</v>
      </c>
      <c r="S1098" s="255">
        <v>3322392</v>
      </c>
      <c r="T1098" s="19"/>
      <c r="U1098" s="19"/>
      <c r="V1098" s="19"/>
      <c r="W1098" s="19"/>
      <c r="X1098" s="19"/>
    </row>
    <row r="1099" spans="1:24" s="254" customFormat="1" x14ac:dyDescent="0.25">
      <c r="A1099" s="242" t="s">
        <v>3499</v>
      </c>
      <c r="B1099" s="19" t="s">
        <v>1714</v>
      </c>
      <c r="C1099" s="280" t="s">
        <v>2076</v>
      </c>
      <c r="D1099" s="242" t="s">
        <v>3500</v>
      </c>
      <c r="E1099" s="242" t="s">
        <v>1604</v>
      </c>
      <c r="F1099" s="243">
        <v>44768</v>
      </c>
      <c r="G1099" s="242" t="s">
        <v>331</v>
      </c>
      <c r="H1099" s="242"/>
      <c r="I1099" s="303">
        <v>3719.17</v>
      </c>
      <c r="J1099" s="303">
        <v>576.48</v>
      </c>
      <c r="K1099" s="303">
        <v>3555.14</v>
      </c>
      <c r="L1099" s="303">
        <v>661.6</v>
      </c>
      <c r="M1099" s="303"/>
      <c r="N1099" s="303">
        <v>147.38</v>
      </c>
      <c r="O1099" s="303"/>
      <c r="P1099" s="303">
        <v>8659.77</v>
      </c>
      <c r="Q1099" s="303">
        <v>8659.77</v>
      </c>
      <c r="R1099" s="183">
        <v>44775</v>
      </c>
      <c r="S1099" s="304">
        <v>3335579</v>
      </c>
      <c r="T1099" s="19"/>
      <c r="U1099" s="19"/>
      <c r="V1099" s="19"/>
      <c r="W1099" s="19"/>
      <c r="X1099" s="19"/>
    </row>
    <row r="1100" spans="1:24" s="254" customFormat="1" x14ac:dyDescent="0.25">
      <c r="A1100" s="242" t="s">
        <v>3526</v>
      </c>
      <c r="B1100" s="19" t="s">
        <v>1714</v>
      </c>
      <c r="C1100" s="280" t="s">
        <v>2076</v>
      </c>
      <c r="D1100" s="242" t="s">
        <v>3527</v>
      </c>
      <c r="E1100" s="242" t="s">
        <v>1600</v>
      </c>
      <c r="F1100" s="243">
        <v>44776</v>
      </c>
      <c r="G1100" s="242" t="s">
        <v>331</v>
      </c>
      <c r="H1100" s="242"/>
      <c r="I1100" s="252">
        <v>3719.17</v>
      </c>
      <c r="J1100" s="252">
        <v>576.48</v>
      </c>
      <c r="K1100" s="252">
        <v>3555.14</v>
      </c>
      <c r="L1100" s="252">
        <v>661.6</v>
      </c>
      <c r="M1100" s="252"/>
      <c r="N1100" s="252">
        <v>147.38</v>
      </c>
      <c r="O1100" s="252"/>
      <c r="P1100" s="303">
        <v>8659.77</v>
      </c>
      <c r="Q1100" s="303">
        <v>8659.77</v>
      </c>
      <c r="R1100" s="183">
        <v>44777</v>
      </c>
      <c r="S1100" s="255">
        <v>3345648</v>
      </c>
      <c r="T1100" s="19"/>
      <c r="U1100" s="19"/>
      <c r="V1100" s="19"/>
      <c r="W1100" s="19"/>
      <c r="X1100" s="19"/>
    </row>
    <row r="1101" spans="1:24" s="254" customFormat="1" x14ac:dyDescent="0.25">
      <c r="A1101" s="242" t="s">
        <v>3528</v>
      </c>
      <c r="B1101" s="19" t="s">
        <v>3529</v>
      </c>
      <c r="C1101" s="280" t="s">
        <v>2076</v>
      </c>
      <c r="D1101" s="242" t="s">
        <v>3530</v>
      </c>
      <c r="E1101" s="242" t="s">
        <v>1633</v>
      </c>
      <c r="F1101" s="243">
        <v>44784</v>
      </c>
      <c r="G1101" s="242" t="s">
        <v>331</v>
      </c>
      <c r="H1101" s="242"/>
      <c r="I1101" s="252">
        <v>3719.17</v>
      </c>
      <c r="J1101" s="252">
        <v>576.48</v>
      </c>
      <c r="K1101" s="252">
        <v>3555.14</v>
      </c>
      <c r="L1101" s="252">
        <v>661.6</v>
      </c>
      <c r="M1101" s="252"/>
      <c r="N1101" s="252">
        <v>147.38</v>
      </c>
      <c r="O1101" s="252"/>
      <c r="P1101" s="303">
        <v>8659.77</v>
      </c>
      <c r="Q1101" s="252">
        <v>8659.76</v>
      </c>
      <c r="R1101" s="183">
        <v>45468</v>
      </c>
      <c r="S1101" s="255">
        <v>3797059</v>
      </c>
      <c r="T1101" s="19"/>
      <c r="U1101" s="19"/>
      <c r="V1101" s="19"/>
      <c r="W1101" s="19"/>
      <c r="X1101" s="19"/>
    </row>
    <row r="1102" spans="1:24" s="254" customFormat="1" x14ac:dyDescent="0.25">
      <c r="A1102" s="242" t="s">
        <v>3531</v>
      </c>
      <c r="B1102" s="19" t="s">
        <v>1868</v>
      </c>
      <c r="C1102" s="280" t="s">
        <v>2076</v>
      </c>
      <c r="D1102" s="242" t="s">
        <v>3532</v>
      </c>
      <c r="E1102" s="242" t="s">
        <v>1612</v>
      </c>
      <c r="F1102" s="243">
        <v>44785</v>
      </c>
      <c r="G1102" s="242" t="s">
        <v>325</v>
      </c>
      <c r="H1102" s="242"/>
      <c r="I1102" s="252">
        <v>3516.28</v>
      </c>
      <c r="J1102" s="252">
        <v>301.77999999999997</v>
      </c>
      <c r="K1102" s="252">
        <v>3181.51</v>
      </c>
      <c r="L1102" s="252">
        <v>910.35</v>
      </c>
      <c r="M1102" s="252"/>
      <c r="N1102" s="252">
        <v>122.74</v>
      </c>
      <c r="O1102" s="252"/>
      <c r="P1102" s="252">
        <v>8032.66</v>
      </c>
      <c r="Q1102" s="252">
        <v>8032.66</v>
      </c>
      <c r="R1102" s="183">
        <v>44789</v>
      </c>
      <c r="S1102" s="255">
        <v>3344357</v>
      </c>
      <c r="T1102" s="19"/>
      <c r="U1102" s="19"/>
      <c r="V1102" s="19"/>
      <c r="W1102" s="19"/>
      <c r="X1102" s="19"/>
    </row>
    <row r="1103" spans="1:24" s="254" customFormat="1" x14ac:dyDescent="0.25">
      <c r="A1103" s="242" t="s">
        <v>3613</v>
      </c>
      <c r="B1103" s="19" t="s">
        <v>3614</v>
      </c>
      <c r="C1103" s="280" t="s">
        <v>2076</v>
      </c>
      <c r="D1103" s="242" t="s">
        <v>3615</v>
      </c>
      <c r="E1103" s="242" t="s">
        <v>1614</v>
      </c>
      <c r="F1103" s="243">
        <v>44788</v>
      </c>
      <c r="G1103" s="242" t="s">
        <v>330</v>
      </c>
      <c r="H1103" s="242"/>
      <c r="I1103" s="252">
        <v>2908.77</v>
      </c>
      <c r="J1103" s="252">
        <v>603.55999999999995</v>
      </c>
      <c r="K1103" s="252">
        <v>6363.02</v>
      </c>
      <c r="L1103" s="252">
        <v>1319.02</v>
      </c>
      <c r="M1103" s="252"/>
      <c r="N1103" s="252">
        <v>231.5</v>
      </c>
      <c r="O1103" s="252"/>
      <c r="P1103" s="252">
        <v>15049.49</v>
      </c>
      <c r="Q1103" s="252">
        <v>11425.87</v>
      </c>
      <c r="R1103" s="183">
        <v>44854</v>
      </c>
      <c r="S1103" s="255">
        <v>3387932</v>
      </c>
      <c r="T1103" s="19"/>
      <c r="U1103" s="19"/>
      <c r="V1103" s="19"/>
      <c r="W1103" s="19"/>
      <c r="X1103" s="19"/>
    </row>
    <row r="1104" spans="1:24" s="254" customFormat="1" x14ac:dyDescent="0.25">
      <c r="A1104" s="242" t="s">
        <v>3613</v>
      </c>
      <c r="B1104" s="19" t="s">
        <v>3614</v>
      </c>
      <c r="C1104" s="280" t="s">
        <v>2076</v>
      </c>
      <c r="D1104" s="242" t="s">
        <v>3615</v>
      </c>
      <c r="E1104" s="242" t="s">
        <v>1614</v>
      </c>
      <c r="F1104" s="243">
        <v>44788</v>
      </c>
      <c r="G1104" s="242" t="s">
        <v>330</v>
      </c>
      <c r="H1104" s="242"/>
      <c r="I1104" s="252">
        <v>3623.62</v>
      </c>
      <c r="J1104" s="252">
        <v>0</v>
      </c>
      <c r="K1104" s="252">
        <v>0</v>
      </c>
      <c r="L1104" s="252">
        <v>0</v>
      </c>
      <c r="M1104" s="252"/>
      <c r="N1104" s="252">
        <v>0</v>
      </c>
      <c r="O1104" s="252"/>
      <c r="P1104" s="252">
        <v>15049.49</v>
      </c>
      <c r="Q1104" s="252">
        <v>3623.62</v>
      </c>
      <c r="R1104" s="183">
        <v>44867</v>
      </c>
      <c r="S1104" s="255">
        <v>3395526</v>
      </c>
      <c r="T1104" s="19"/>
      <c r="U1104" s="19"/>
      <c r="V1104" s="19"/>
      <c r="W1104" s="19"/>
      <c r="X1104" s="19"/>
    </row>
    <row r="1105" spans="1:24" s="254" customFormat="1" x14ac:dyDescent="0.25">
      <c r="A1105" s="242" t="s">
        <v>3555</v>
      </c>
      <c r="B1105" s="19" t="s">
        <v>1868</v>
      </c>
      <c r="C1105" s="280" t="s">
        <v>2076</v>
      </c>
      <c r="D1105" s="242" t="s">
        <v>3556</v>
      </c>
      <c r="E1105" s="242" t="s">
        <v>1616</v>
      </c>
      <c r="F1105" s="243">
        <v>44789</v>
      </c>
      <c r="G1105" s="242" t="s">
        <v>328</v>
      </c>
      <c r="H1105" s="242"/>
      <c r="I1105" s="252">
        <v>2031.58</v>
      </c>
      <c r="J1105" s="252">
        <v>842.5</v>
      </c>
      <c r="K1105" s="252">
        <v>3428.12</v>
      </c>
      <c r="L1105" s="252">
        <v>659.51</v>
      </c>
      <c r="M1105" s="252"/>
      <c r="N1105" s="252">
        <v>107.86</v>
      </c>
      <c r="O1105" s="252"/>
      <c r="P1105" s="252">
        <f>SUM(I1105:N1105)</f>
        <v>7069.57</v>
      </c>
      <c r="Q1105" s="252">
        <v>7069.57</v>
      </c>
      <c r="R1105" s="183">
        <v>44806</v>
      </c>
      <c r="S1105" s="255">
        <v>3363182</v>
      </c>
      <c r="T1105" s="19"/>
      <c r="U1105" s="19"/>
      <c r="V1105" s="19"/>
      <c r="W1105" s="19"/>
      <c r="X1105" s="19"/>
    </row>
    <row r="1106" spans="1:24" s="254" customFormat="1" x14ac:dyDescent="0.25">
      <c r="A1106" s="242" t="s">
        <v>3557</v>
      </c>
      <c r="B1106" s="19" t="s">
        <v>1714</v>
      </c>
      <c r="C1106" s="280" t="s">
        <v>2076</v>
      </c>
      <c r="D1106" s="242" t="s">
        <v>3558</v>
      </c>
      <c r="E1106" s="242" t="s">
        <v>1630</v>
      </c>
      <c r="F1106" s="243">
        <v>44791</v>
      </c>
      <c r="G1106" s="242" t="s">
        <v>330</v>
      </c>
      <c r="H1106" s="242"/>
      <c r="I1106" s="252">
        <v>3266.2</v>
      </c>
      <c r="J1106" s="252">
        <v>301.77999999999997</v>
      </c>
      <c r="K1106" s="252">
        <v>3181.51</v>
      </c>
      <c r="L1106" s="252">
        <v>659.51</v>
      </c>
      <c r="M1106" s="252"/>
      <c r="N1106" s="252">
        <v>115.75</v>
      </c>
      <c r="O1106" s="252"/>
      <c r="P1106" s="252">
        <v>7524.75</v>
      </c>
      <c r="Q1106" s="252">
        <v>7524.75</v>
      </c>
      <c r="R1106" s="183">
        <v>44803</v>
      </c>
      <c r="S1106" s="255">
        <v>3355485</v>
      </c>
      <c r="T1106" s="19"/>
      <c r="U1106" s="19"/>
      <c r="V1106" s="19"/>
      <c r="W1106" s="19"/>
      <c r="X1106" s="19"/>
    </row>
    <row r="1107" spans="1:24" s="254" customFormat="1" x14ac:dyDescent="0.25">
      <c r="A1107" s="242" t="s">
        <v>3588</v>
      </c>
      <c r="B1107" s="19" t="s">
        <v>2963</v>
      </c>
      <c r="C1107" s="280" t="s">
        <v>2076</v>
      </c>
      <c r="D1107" s="242" t="s">
        <v>3590</v>
      </c>
      <c r="E1107" s="242" t="s">
        <v>1616</v>
      </c>
      <c r="F1107" s="243">
        <v>44796</v>
      </c>
      <c r="G1107" s="242" t="s">
        <v>328</v>
      </c>
      <c r="H1107" s="242"/>
      <c r="I1107" s="252">
        <v>2031.58</v>
      </c>
      <c r="J1107" s="252">
        <v>842.5</v>
      </c>
      <c r="K1107" s="252">
        <v>3428.12</v>
      </c>
      <c r="L1107" s="252">
        <v>659.51</v>
      </c>
      <c r="M1107" s="252"/>
      <c r="N1107" s="252">
        <v>107.86</v>
      </c>
      <c r="O1107" s="252"/>
      <c r="P1107" s="252">
        <v>7069.57</v>
      </c>
      <c r="Q1107" s="252">
        <v>7069.57</v>
      </c>
      <c r="R1107" s="183">
        <v>44818</v>
      </c>
      <c r="S1107" s="255">
        <v>3368922</v>
      </c>
      <c r="T1107" s="19"/>
      <c r="U1107" s="19"/>
      <c r="V1107" s="19"/>
      <c r="W1107" s="19"/>
      <c r="X1107" s="19"/>
    </row>
    <row r="1108" spans="1:24" s="254" customFormat="1" x14ac:dyDescent="0.25">
      <c r="A1108" s="242" t="s">
        <v>3589</v>
      </c>
      <c r="B1108" s="19" t="s">
        <v>3591</v>
      </c>
      <c r="C1108" s="280" t="s">
        <v>2076</v>
      </c>
      <c r="D1108" s="242" t="s">
        <v>3592</v>
      </c>
      <c r="E1108" s="242" t="s">
        <v>1616</v>
      </c>
      <c r="F1108" s="243">
        <v>44802</v>
      </c>
      <c r="G1108" s="242" t="s">
        <v>328</v>
      </c>
      <c r="H1108" s="242"/>
      <c r="I1108" s="252">
        <v>2031.58</v>
      </c>
      <c r="J1108" s="252">
        <v>842.5</v>
      </c>
      <c r="K1108" s="252">
        <v>3428.12</v>
      </c>
      <c r="L1108" s="252">
        <v>659.51</v>
      </c>
      <c r="M1108" s="255"/>
      <c r="N1108" s="252">
        <v>107.86</v>
      </c>
      <c r="O1108" s="252"/>
      <c r="P1108" s="252">
        <v>7069.57</v>
      </c>
      <c r="Q1108" s="252">
        <v>7069.57</v>
      </c>
      <c r="R1108" s="183">
        <v>44818</v>
      </c>
      <c r="S1108" s="255">
        <v>3368924</v>
      </c>
      <c r="T1108" s="19"/>
      <c r="U1108" s="19"/>
      <c r="V1108" s="19"/>
      <c r="W1108" s="19"/>
      <c r="X1108" s="19"/>
    </row>
    <row r="1109" spans="1:24" s="254" customFormat="1" x14ac:dyDescent="0.25">
      <c r="A1109" s="242" t="s">
        <v>3599</v>
      </c>
      <c r="B1109" s="19" t="s">
        <v>3600</v>
      </c>
      <c r="C1109" s="280" t="s">
        <v>2076</v>
      </c>
      <c r="D1109" s="242" t="s">
        <v>3601</v>
      </c>
      <c r="E1109" s="242" t="s">
        <v>1600</v>
      </c>
      <c r="F1109" s="243">
        <v>44805</v>
      </c>
      <c r="G1109" s="242" t="s">
        <v>331</v>
      </c>
      <c r="H1109" s="242"/>
      <c r="I1109" s="252">
        <v>3719.17</v>
      </c>
      <c r="J1109" s="252">
        <v>576.48</v>
      </c>
      <c r="K1109" s="252">
        <v>3555.14</v>
      </c>
      <c r="L1109" s="252">
        <v>661.6</v>
      </c>
      <c r="M1109" s="252"/>
      <c r="N1109" s="252">
        <v>147.38</v>
      </c>
      <c r="O1109" s="252"/>
      <c r="P1109" s="252">
        <f t="shared" ref="P1109:P1121" si="56">SUM(I1109:N1109)</f>
        <v>8659.7699999999986</v>
      </c>
      <c r="Q1109" s="252">
        <v>8659.77</v>
      </c>
      <c r="R1109" s="183">
        <v>44832</v>
      </c>
      <c r="S1109" s="255">
        <v>3377062</v>
      </c>
      <c r="T1109" s="19"/>
      <c r="U1109" s="19"/>
      <c r="V1109" s="19"/>
      <c r="W1109" s="19"/>
      <c r="X1109" s="19"/>
    </row>
    <row r="1110" spans="1:24" s="254" customFormat="1" x14ac:dyDescent="0.25">
      <c r="A1110" s="242" t="s">
        <v>3616</v>
      </c>
      <c r="B1110" s="19" t="s">
        <v>1714</v>
      </c>
      <c r="C1110" s="280" t="s">
        <v>2076</v>
      </c>
      <c r="D1110" s="242" t="s">
        <v>3617</v>
      </c>
      <c r="E1110" s="242" t="s">
        <v>1600</v>
      </c>
      <c r="F1110" s="243">
        <v>44816</v>
      </c>
      <c r="G1110" s="242" t="s">
        <v>331</v>
      </c>
      <c r="H1110" s="242"/>
      <c r="I1110" s="252">
        <v>3719.17</v>
      </c>
      <c r="J1110" s="252">
        <v>576.48</v>
      </c>
      <c r="K1110" s="252">
        <v>3555.14</v>
      </c>
      <c r="L1110" s="252">
        <v>661.6</v>
      </c>
      <c r="M1110" s="255"/>
      <c r="N1110" s="252">
        <v>147.38</v>
      </c>
      <c r="O1110" s="252"/>
      <c r="P1110" s="252">
        <f t="shared" si="56"/>
        <v>8659.7699999999986</v>
      </c>
      <c r="Q1110" s="252">
        <v>8659.76</v>
      </c>
      <c r="R1110" s="183">
        <v>44854</v>
      </c>
      <c r="S1110" s="255">
        <v>3387941</v>
      </c>
      <c r="T1110" s="19"/>
      <c r="U1110" s="19"/>
      <c r="V1110" s="19"/>
      <c r="W1110" s="19"/>
      <c r="X1110" s="19"/>
    </row>
    <row r="1111" spans="1:24" s="254" customFormat="1" x14ac:dyDescent="0.25">
      <c r="A1111" s="242" t="s">
        <v>4257</v>
      </c>
      <c r="B1111" s="19" t="s">
        <v>4258</v>
      </c>
      <c r="C1111" s="280" t="s">
        <v>2076</v>
      </c>
      <c r="D1111" s="242" t="s">
        <v>4259</v>
      </c>
      <c r="E1111" s="242" t="s">
        <v>1616</v>
      </c>
      <c r="F1111" s="243">
        <v>44840</v>
      </c>
      <c r="G1111" s="242" t="s">
        <v>328</v>
      </c>
      <c r="H1111" s="242"/>
      <c r="I1111" s="252">
        <v>2079.69</v>
      </c>
      <c r="J1111" s="252">
        <v>862.45</v>
      </c>
      <c r="K1111" s="252">
        <v>3509.31</v>
      </c>
      <c r="L1111" s="252">
        <v>675.13</v>
      </c>
      <c r="M1111" s="255"/>
      <c r="N1111" s="252">
        <v>110.41</v>
      </c>
      <c r="O1111" s="252"/>
      <c r="P1111" s="252">
        <v>7236.99</v>
      </c>
      <c r="Q1111" s="252">
        <v>7236.99</v>
      </c>
      <c r="R1111" s="183">
        <v>45159</v>
      </c>
      <c r="S1111" s="255">
        <v>3585306</v>
      </c>
      <c r="T1111" s="19"/>
      <c r="U1111" s="19"/>
      <c r="V1111" s="19"/>
      <c r="W1111" s="19"/>
      <c r="X1111" s="19"/>
    </row>
    <row r="1112" spans="1:24" s="254" customFormat="1" x14ac:dyDescent="0.25">
      <c r="A1112" s="242" t="s">
        <v>3618</v>
      </c>
      <c r="B1112" s="19" t="s">
        <v>3619</v>
      </c>
      <c r="C1112" s="280" t="s">
        <v>2076</v>
      </c>
      <c r="D1112" s="242" t="s">
        <v>3620</v>
      </c>
      <c r="E1112" s="242" t="s">
        <v>1612</v>
      </c>
      <c r="F1112" s="243">
        <v>44851</v>
      </c>
      <c r="G1112" s="242" t="s">
        <v>325</v>
      </c>
      <c r="H1112" s="242"/>
      <c r="I1112" s="252">
        <v>7032.56</v>
      </c>
      <c r="J1112" s="252">
        <v>603.55999999999995</v>
      </c>
      <c r="K1112" s="252">
        <v>6363.02</v>
      </c>
      <c r="L1112" s="252">
        <v>1820.69</v>
      </c>
      <c r="M1112" s="252"/>
      <c r="N1112" s="252">
        <v>245.47</v>
      </c>
      <c r="O1112" s="252"/>
      <c r="P1112" s="252">
        <f t="shared" si="56"/>
        <v>16065.300000000001</v>
      </c>
      <c r="Q1112" s="252">
        <f>7194.31+617.44+6509.37+1862.57+251.12</f>
        <v>16434.809999999998</v>
      </c>
      <c r="R1112" s="183">
        <v>44861</v>
      </c>
      <c r="S1112" s="255">
        <v>3391441</v>
      </c>
      <c r="T1112" s="19"/>
      <c r="U1112" s="19"/>
      <c r="V1112" s="19"/>
      <c r="W1112" s="19"/>
      <c r="X1112" s="19"/>
    </row>
    <row r="1113" spans="1:24" s="254" customFormat="1" x14ac:dyDescent="0.25">
      <c r="A1113" s="279" t="s">
        <v>3638</v>
      </c>
      <c r="B1113" s="19" t="s">
        <v>3639</v>
      </c>
      <c r="C1113" s="280" t="s">
        <v>2076</v>
      </c>
      <c r="D1113" s="242" t="s">
        <v>3640</v>
      </c>
      <c r="E1113" s="242" t="s">
        <v>1629</v>
      </c>
      <c r="F1113" s="243">
        <v>44846</v>
      </c>
      <c r="G1113" s="242" t="s">
        <v>330</v>
      </c>
      <c r="H1113" s="242"/>
      <c r="I1113" s="252">
        <v>3266.2</v>
      </c>
      <c r="J1113" s="252">
        <v>301.77999999999997</v>
      </c>
      <c r="K1113" s="252">
        <v>3181.51</v>
      </c>
      <c r="L1113" s="252">
        <v>659.51</v>
      </c>
      <c r="M1113" s="252"/>
      <c r="N1113" s="252">
        <v>115.75</v>
      </c>
      <c r="O1113" s="252"/>
      <c r="P1113" s="252">
        <f t="shared" si="56"/>
        <v>7524.75</v>
      </c>
      <c r="Q1113" s="252">
        <v>7697.81</v>
      </c>
      <c r="R1113" s="183">
        <v>44866</v>
      </c>
      <c r="S1113" s="255">
        <v>3395025</v>
      </c>
      <c r="T1113" s="19"/>
      <c r="U1113" s="19"/>
      <c r="V1113" s="19"/>
      <c r="W1113" s="19"/>
      <c r="X1113" s="19"/>
    </row>
    <row r="1114" spans="1:24" s="254" customFormat="1" x14ac:dyDescent="0.25">
      <c r="A1114" s="279" t="s">
        <v>3641</v>
      </c>
      <c r="B1114" s="19" t="s">
        <v>3642</v>
      </c>
      <c r="C1114" s="280" t="s">
        <v>2076</v>
      </c>
      <c r="D1114" s="242" t="s">
        <v>3643</v>
      </c>
      <c r="E1114" s="242" t="s">
        <v>1621</v>
      </c>
      <c r="F1114" s="243">
        <v>44847</v>
      </c>
      <c r="G1114" s="242" t="s">
        <v>325</v>
      </c>
      <c r="H1114" s="242"/>
      <c r="I1114" s="252">
        <v>3516.28</v>
      </c>
      <c r="J1114" s="252">
        <v>301.77999999999997</v>
      </c>
      <c r="K1114" s="252">
        <v>3181.51</v>
      </c>
      <c r="L1114" s="252">
        <v>910.35</v>
      </c>
      <c r="M1114" s="252"/>
      <c r="N1114" s="252">
        <v>122.74</v>
      </c>
      <c r="O1114" s="252"/>
      <c r="P1114" s="252">
        <f t="shared" si="56"/>
        <v>8032.6600000000008</v>
      </c>
      <c r="Q1114" s="252">
        <v>8032.65</v>
      </c>
      <c r="R1114" s="183">
        <v>44861</v>
      </c>
      <c r="S1114" s="255">
        <v>3393671</v>
      </c>
      <c r="T1114" s="19"/>
      <c r="U1114" s="19"/>
      <c r="V1114" s="19"/>
      <c r="W1114" s="19"/>
      <c r="X1114" s="19"/>
    </row>
    <row r="1115" spans="1:24" s="254" customFormat="1" x14ac:dyDescent="0.25">
      <c r="A1115" s="242" t="s">
        <v>3621</v>
      </c>
      <c r="B1115" s="19" t="s">
        <v>1714</v>
      </c>
      <c r="C1115" s="280" t="s">
        <v>2076</v>
      </c>
      <c r="D1115" s="242" t="s">
        <v>3622</v>
      </c>
      <c r="E1115" s="242" t="s">
        <v>1633</v>
      </c>
      <c r="F1115" s="243">
        <v>44848</v>
      </c>
      <c r="G1115" s="242" t="s">
        <v>331</v>
      </c>
      <c r="H1115" s="242"/>
      <c r="I1115" s="252">
        <v>3719.17</v>
      </c>
      <c r="J1115" s="252">
        <v>576.48</v>
      </c>
      <c r="K1115" s="252">
        <v>3555.14</v>
      </c>
      <c r="L1115" s="252">
        <v>661.6</v>
      </c>
      <c r="M1115" s="252"/>
      <c r="N1115" s="252">
        <v>147.38</v>
      </c>
      <c r="O1115" s="252"/>
      <c r="P1115" s="252">
        <f t="shared" si="56"/>
        <v>8659.7699999999986</v>
      </c>
      <c r="Q1115" s="252">
        <v>8659.77</v>
      </c>
      <c r="R1115" s="183">
        <v>44912</v>
      </c>
      <c r="S1115" s="255">
        <v>3395566</v>
      </c>
      <c r="T1115" s="19"/>
      <c r="U1115" s="19"/>
      <c r="V1115" s="19"/>
      <c r="W1115" s="19"/>
      <c r="X1115" s="19"/>
    </row>
    <row r="1116" spans="1:24" s="254" customFormat="1" x14ac:dyDescent="0.25">
      <c r="A1116" s="242" t="s">
        <v>3644</v>
      </c>
      <c r="B1116" s="19" t="s">
        <v>1714</v>
      </c>
      <c r="C1116" s="280" t="s">
        <v>2076</v>
      </c>
      <c r="D1116" s="242" t="s">
        <v>3645</v>
      </c>
      <c r="E1116" s="242" t="s">
        <v>1604</v>
      </c>
      <c r="F1116" s="243">
        <v>44858</v>
      </c>
      <c r="G1116" s="242" t="s">
        <v>331</v>
      </c>
      <c r="H1116" s="242"/>
      <c r="I1116" s="252">
        <v>3719.17</v>
      </c>
      <c r="J1116" s="252">
        <v>576.48</v>
      </c>
      <c r="K1116" s="252">
        <v>3555.14</v>
      </c>
      <c r="L1116" s="252">
        <v>661.6</v>
      </c>
      <c r="M1116" s="252"/>
      <c r="N1116" s="252">
        <v>147.38</v>
      </c>
      <c r="O1116" s="252"/>
      <c r="P1116" s="252">
        <f t="shared" si="56"/>
        <v>8659.7699999999986</v>
      </c>
      <c r="Q1116" s="252">
        <v>8659.77</v>
      </c>
      <c r="R1116" s="183">
        <v>44862</v>
      </c>
      <c r="S1116" s="255">
        <v>3393682</v>
      </c>
      <c r="T1116" s="19"/>
      <c r="U1116" s="19"/>
      <c r="V1116" s="19"/>
      <c r="W1116" s="19"/>
      <c r="X1116" s="19"/>
    </row>
    <row r="1117" spans="1:24" s="254" customFormat="1" x14ac:dyDescent="0.25">
      <c r="A1117" s="242" t="s">
        <v>3698</v>
      </c>
      <c r="B1117" s="19" t="s">
        <v>1714</v>
      </c>
      <c r="C1117" s="280" t="s">
        <v>2076</v>
      </c>
      <c r="D1117" s="242" t="s">
        <v>3699</v>
      </c>
      <c r="E1117" s="242" t="s">
        <v>1604</v>
      </c>
      <c r="F1117" s="243">
        <v>44862</v>
      </c>
      <c r="G1117" s="242" t="s">
        <v>331</v>
      </c>
      <c r="H1117" s="242"/>
      <c r="I1117" s="252">
        <v>4073.98</v>
      </c>
      <c r="J1117" s="252">
        <v>631.47</v>
      </c>
      <c r="K1117" s="252">
        <v>3894.3</v>
      </c>
      <c r="L1117" s="252">
        <v>724.71</v>
      </c>
      <c r="M1117" s="252"/>
      <c r="N1117" s="252">
        <v>161.43</v>
      </c>
      <c r="O1117" s="252"/>
      <c r="P1117" s="252">
        <f t="shared" si="56"/>
        <v>9485.89</v>
      </c>
      <c r="Q1117" s="252">
        <v>9485.89</v>
      </c>
      <c r="R1117" s="183">
        <v>44908</v>
      </c>
      <c r="S1117" s="255">
        <v>3427545</v>
      </c>
      <c r="T1117" s="19"/>
      <c r="U1117" s="19"/>
      <c r="V1117" s="19"/>
      <c r="W1117" s="19"/>
      <c r="X1117" s="19"/>
    </row>
    <row r="1118" spans="1:24" s="254" customFormat="1" x14ac:dyDescent="0.25">
      <c r="A1118" s="242" t="s">
        <v>3715</v>
      </c>
      <c r="B1118" s="19" t="s">
        <v>1714</v>
      </c>
      <c r="C1118" s="280" t="s">
        <v>2076</v>
      </c>
      <c r="D1118" s="242" t="s">
        <v>3716</v>
      </c>
      <c r="E1118" s="242" t="s">
        <v>1614</v>
      </c>
      <c r="F1118" s="243">
        <v>44865</v>
      </c>
      <c r="G1118" s="242" t="s">
        <v>330</v>
      </c>
      <c r="H1118" s="242"/>
      <c r="I1118" s="252">
        <v>3577.79</v>
      </c>
      <c r="J1118" s="252">
        <v>330.57</v>
      </c>
      <c r="K1118" s="252">
        <v>3485.03</v>
      </c>
      <c r="L1118" s="252">
        <v>722.43</v>
      </c>
      <c r="M1118" s="252"/>
      <c r="N1118" s="252">
        <v>126.79</v>
      </c>
      <c r="O1118" s="252"/>
      <c r="P1118" s="252">
        <f t="shared" si="56"/>
        <v>8242.61</v>
      </c>
      <c r="Q1118" s="252">
        <v>8242.61</v>
      </c>
      <c r="R1118" s="183">
        <v>44930</v>
      </c>
      <c r="S1118" s="255">
        <v>3437204</v>
      </c>
      <c r="T1118" s="19"/>
      <c r="U1118" s="19"/>
      <c r="V1118" s="19"/>
      <c r="W1118" s="19"/>
      <c r="X1118" s="19"/>
    </row>
    <row r="1119" spans="1:24" s="254" customFormat="1" x14ac:dyDescent="0.25">
      <c r="A1119" s="242" t="s">
        <v>3700</v>
      </c>
      <c r="B1119" s="19" t="s">
        <v>3701</v>
      </c>
      <c r="C1119" s="280" t="s">
        <v>2076</v>
      </c>
      <c r="D1119" s="242" t="s">
        <v>3702</v>
      </c>
      <c r="E1119" s="242" t="s">
        <v>1614</v>
      </c>
      <c r="F1119" s="243">
        <v>44872</v>
      </c>
      <c r="G1119" s="242" t="s">
        <v>330</v>
      </c>
      <c r="H1119" s="242"/>
      <c r="I1119" s="252">
        <v>3577.79</v>
      </c>
      <c r="J1119" s="252">
        <v>330.57</v>
      </c>
      <c r="K1119" s="252">
        <v>3485.03</v>
      </c>
      <c r="L1119" s="252">
        <v>722.43</v>
      </c>
      <c r="M1119" s="252"/>
      <c r="N1119" s="252">
        <v>126.79</v>
      </c>
      <c r="O1119" s="252"/>
      <c r="P1119" s="252">
        <f t="shared" si="56"/>
        <v>8242.61</v>
      </c>
      <c r="Q1119" s="252">
        <v>8242.61</v>
      </c>
      <c r="R1119" s="183">
        <v>44909</v>
      </c>
      <c r="S1119" s="255">
        <v>3427824</v>
      </c>
      <c r="T1119" s="19"/>
      <c r="U1119" s="19"/>
      <c r="V1119" s="19"/>
      <c r="W1119" s="19"/>
      <c r="X1119" s="19"/>
    </row>
    <row r="1120" spans="1:24" s="254" customFormat="1" x14ac:dyDescent="0.25">
      <c r="A1120" s="242" t="s">
        <v>4198</v>
      </c>
      <c r="B1120" s="19" t="s">
        <v>3453</v>
      </c>
      <c r="C1120" s="280" t="s">
        <v>2076</v>
      </c>
      <c r="D1120" s="242" t="s">
        <v>4199</v>
      </c>
      <c r="E1120" s="242" t="s">
        <v>1766</v>
      </c>
      <c r="F1120" s="243">
        <v>44887</v>
      </c>
      <c r="G1120" s="242" t="s">
        <v>328</v>
      </c>
      <c r="H1120" s="242"/>
      <c r="I1120" s="252">
        <v>2255.39</v>
      </c>
      <c r="J1120" s="252">
        <v>922.87</v>
      </c>
      <c r="K1120" s="252">
        <v>3755.16</v>
      </c>
      <c r="L1120" s="252">
        <v>722.43</v>
      </c>
      <c r="M1120" s="252"/>
      <c r="N1120" s="252">
        <v>118.15</v>
      </c>
      <c r="O1120" s="252"/>
      <c r="P1120" s="252">
        <f t="shared" si="56"/>
        <v>7774</v>
      </c>
      <c r="Q1120" s="252">
        <v>7744</v>
      </c>
      <c r="R1120" s="183">
        <v>45132</v>
      </c>
      <c r="S1120" s="255">
        <v>3567192</v>
      </c>
      <c r="T1120" s="19"/>
      <c r="U1120" s="19"/>
      <c r="V1120" s="19"/>
      <c r="W1120" s="19"/>
      <c r="X1120" s="19"/>
    </row>
    <row r="1121" spans="1:24" s="254" customFormat="1" x14ac:dyDescent="0.25">
      <c r="A1121" s="242" t="s">
        <v>3703</v>
      </c>
      <c r="B1121" s="19" t="s">
        <v>1904</v>
      </c>
      <c r="C1121" s="280" t="s">
        <v>2076</v>
      </c>
      <c r="D1121" s="242" t="s">
        <v>3704</v>
      </c>
      <c r="E1121" s="242" t="s">
        <v>1600</v>
      </c>
      <c r="F1121" s="243">
        <v>44888</v>
      </c>
      <c r="G1121" s="242" t="s">
        <v>325</v>
      </c>
      <c r="H1121" s="242"/>
      <c r="I1121" s="252">
        <v>3851.73</v>
      </c>
      <c r="J1121" s="252">
        <v>330.57</v>
      </c>
      <c r="K1121" s="252">
        <v>3485.03</v>
      </c>
      <c r="L1121" s="252">
        <v>997.19</v>
      </c>
      <c r="M1121" s="252"/>
      <c r="N1121" s="252">
        <v>134.44</v>
      </c>
      <c r="O1121" s="252"/>
      <c r="P1121" s="252">
        <f t="shared" si="56"/>
        <v>8798.9600000000009</v>
      </c>
      <c r="Q1121" s="252">
        <v>8798.9599999999991</v>
      </c>
      <c r="R1121" s="183">
        <v>44907</v>
      </c>
      <c r="S1121" s="255">
        <v>3427079</v>
      </c>
      <c r="T1121" s="19"/>
      <c r="U1121" s="19"/>
      <c r="V1121" s="19"/>
      <c r="W1121" s="19"/>
      <c r="X1121" s="19"/>
    </row>
    <row r="1122" spans="1:24" s="254" customFormat="1" x14ac:dyDescent="0.25">
      <c r="A1122" s="242" t="s">
        <v>3681</v>
      </c>
      <c r="B1122" s="19" t="s">
        <v>1714</v>
      </c>
      <c r="C1122" s="280" t="s">
        <v>2076</v>
      </c>
      <c r="D1122" s="242" t="s">
        <v>3682</v>
      </c>
      <c r="E1122" s="242" t="s">
        <v>1766</v>
      </c>
      <c r="F1122" s="243">
        <v>44889</v>
      </c>
      <c r="G1122" s="242" t="s">
        <v>328</v>
      </c>
      <c r="H1122" s="242"/>
      <c r="I1122" s="252">
        <v>2225.39</v>
      </c>
      <c r="J1122" s="252">
        <v>922.87</v>
      </c>
      <c r="K1122" s="252">
        <v>3755.16</v>
      </c>
      <c r="L1122" s="252">
        <v>722.43</v>
      </c>
      <c r="M1122" s="252"/>
      <c r="N1122" s="252">
        <v>118.15</v>
      </c>
      <c r="O1122" s="252"/>
      <c r="P1122" s="252">
        <v>7744</v>
      </c>
      <c r="Q1122" s="252">
        <v>7744</v>
      </c>
      <c r="R1122" s="183">
        <v>44894</v>
      </c>
      <c r="S1122" s="255">
        <v>3414705</v>
      </c>
      <c r="T1122" s="19"/>
      <c r="U1122" s="19"/>
      <c r="V1122" s="19"/>
      <c r="W1122" s="19"/>
      <c r="X1122" s="19"/>
    </row>
    <row r="1123" spans="1:24" s="391" customFormat="1" x14ac:dyDescent="0.25">
      <c r="A1123" s="384" t="s">
        <v>4281</v>
      </c>
      <c r="B1123" s="385" t="s">
        <v>4897</v>
      </c>
      <c r="C1123" s="386" t="s">
        <v>2076</v>
      </c>
      <c r="D1123" s="384" t="s">
        <v>4898</v>
      </c>
      <c r="E1123" s="384" t="s">
        <v>1864</v>
      </c>
      <c r="F1123" s="387">
        <v>44893</v>
      </c>
      <c r="G1123" s="384" t="s">
        <v>328</v>
      </c>
      <c r="H1123" s="384"/>
      <c r="I1123" s="388">
        <v>4450.79</v>
      </c>
      <c r="J1123" s="388">
        <v>1845.75</v>
      </c>
      <c r="K1123" s="388">
        <v>7510.33</v>
      </c>
      <c r="L1123" s="388">
        <v>1444.85</v>
      </c>
      <c r="M1123" s="388"/>
      <c r="N1123" s="388">
        <v>236.3</v>
      </c>
      <c r="O1123" s="388"/>
      <c r="P1123" s="388">
        <v>15488.02</v>
      </c>
      <c r="Q1123" s="388"/>
      <c r="R1123" s="390"/>
      <c r="S1123" s="389"/>
      <c r="T1123" s="385"/>
      <c r="U1123" s="385"/>
      <c r="V1123" s="385"/>
      <c r="W1123" s="385"/>
      <c r="X1123" s="385" t="s">
        <v>5220</v>
      </c>
    </row>
    <row r="1124" spans="1:24" s="254" customFormat="1" x14ac:dyDescent="0.25">
      <c r="A1124" s="242" t="s">
        <v>3720</v>
      </c>
      <c r="B1124" s="19" t="s">
        <v>1714</v>
      </c>
      <c r="C1124" s="280" t="s">
        <v>2076</v>
      </c>
      <c r="D1124" s="242" t="s">
        <v>3721</v>
      </c>
      <c r="E1124" s="242" t="s">
        <v>1633</v>
      </c>
      <c r="F1124" s="243">
        <v>44894</v>
      </c>
      <c r="G1124" s="242" t="s">
        <v>331</v>
      </c>
      <c r="H1124" s="242"/>
      <c r="I1124" s="252">
        <v>4073.98</v>
      </c>
      <c r="J1124" s="252">
        <v>631.47</v>
      </c>
      <c r="K1124" s="252">
        <v>3894.3</v>
      </c>
      <c r="L1124" s="252">
        <v>724.71</v>
      </c>
      <c r="M1124" s="252"/>
      <c r="N1124" s="252">
        <v>161.43</v>
      </c>
      <c r="O1124" s="252"/>
      <c r="P1124" s="252">
        <f>SUM(I1124:N1124)</f>
        <v>9485.89</v>
      </c>
      <c r="Q1124" s="252">
        <v>9485.89</v>
      </c>
      <c r="R1124" s="183">
        <v>44950</v>
      </c>
      <c r="S1124" s="255">
        <v>3445993</v>
      </c>
      <c r="T1124" s="19"/>
      <c r="U1124" s="19"/>
      <c r="V1124" s="19"/>
      <c r="W1124" s="19"/>
      <c r="X1124" s="19"/>
    </row>
    <row r="1125" spans="1:24" s="254" customFormat="1" x14ac:dyDescent="0.25">
      <c r="A1125" s="242" t="s">
        <v>3683</v>
      </c>
      <c r="B1125" s="19" t="s">
        <v>1714</v>
      </c>
      <c r="C1125" s="280" t="s">
        <v>2076</v>
      </c>
      <c r="D1125" s="242" t="s">
        <v>3684</v>
      </c>
      <c r="E1125" s="242" t="s">
        <v>1600</v>
      </c>
      <c r="F1125" s="243">
        <v>44895</v>
      </c>
      <c r="G1125" s="242" t="s">
        <v>331</v>
      </c>
      <c r="H1125" s="242"/>
      <c r="I1125" s="252">
        <v>4073.98</v>
      </c>
      <c r="J1125" s="252">
        <v>631.47</v>
      </c>
      <c r="K1125" s="252">
        <v>3894.3</v>
      </c>
      <c r="L1125" s="252">
        <v>724.71</v>
      </c>
      <c r="M1125" s="252"/>
      <c r="N1125" s="252">
        <v>161.43</v>
      </c>
      <c r="O1125" s="252"/>
      <c r="P1125" s="252">
        <v>9485.89</v>
      </c>
      <c r="Q1125" s="252">
        <v>9485.89</v>
      </c>
      <c r="R1125" s="183">
        <v>44902</v>
      </c>
      <c r="S1125" s="255">
        <v>3424297</v>
      </c>
      <c r="T1125" s="19"/>
      <c r="U1125" s="19"/>
      <c r="V1125" s="19"/>
      <c r="W1125" s="19"/>
      <c r="X1125" s="19"/>
    </row>
    <row r="1126" spans="1:24" s="254" customFormat="1" x14ac:dyDescent="0.25">
      <c r="A1126" s="242" t="s">
        <v>3730</v>
      </c>
      <c r="B1126" s="19" t="s">
        <v>1714</v>
      </c>
      <c r="C1126" s="280" t="s">
        <v>2076</v>
      </c>
      <c r="D1126" s="242" t="s">
        <v>3731</v>
      </c>
      <c r="E1126" s="242" t="s">
        <v>1614</v>
      </c>
      <c r="F1126" s="243">
        <v>44903</v>
      </c>
      <c r="G1126" s="242" t="s">
        <v>330</v>
      </c>
      <c r="H1126" s="242"/>
      <c r="I1126" s="252">
        <v>3577.79</v>
      </c>
      <c r="J1126" s="252">
        <v>330.57</v>
      </c>
      <c r="K1126" s="252">
        <v>3485.03</v>
      </c>
      <c r="L1126" s="252">
        <v>722.43</v>
      </c>
      <c r="M1126" s="252"/>
      <c r="N1126" s="252">
        <v>126.79</v>
      </c>
      <c r="O1126" s="252"/>
      <c r="P1126" s="252">
        <v>8242.61</v>
      </c>
      <c r="Q1126" s="252">
        <v>8242.61</v>
      </c>
      <c r="R1126" s="183">
        <v>44959</v>
      </c>
      <c r="S1126" s="255">
        <v>3450829</v>
      </c>
      <c r="T1126" s="19"/>
      <c r="U1126" s="19"/>
      <c r="V1126" s="19"/>
      <c r="W1126" s="19"/>
      <c r="X1126" s="19"/>
    </row>
    <row r="1127" spans="1:24" s="254" customFormat="1" x14ac:dyDescent="0.25">
      <c r="A1127" s="242" t="s">
        <v>3708</v>
      </c>
      <c r="B1127" s="19" t="s">
        <v>1919</v>
      </c>
      <c r="C1127" s="280" t="s">
        <v>2076</v>
      </c>
      <c r="D1127" s="242" t="s">
        <v>3709</v>
      </c>
      <c r="E1127" s="242" t="s">
        <v>1600</v>
      </c>
      <c r="F1127" s="243">
        <v>44908</v>
      </c>
      <c r="G1127" s="242" t="s">
        <v>331</v>
      </c>
      <c r="H1127" s="242"/>
      <c r="I1127" s="252">
        <v>4073.98</v>
      </c>
      <c r="J1127" s="252">
        <v>631.47</v>
      </c>
      <c r="K1127" s="252">
        <v>3894.3</v>
      </c>
      <c r="L1127" s="252">
        <v>724.71</v>
      </c>
      <c r="M1127" s="252"/>
      <c r="N1127" s="252">
        <v>161.43</v>
      </c>
      <c r="O1127" s="252"/>
      <c r="P1127" s="252">
        <f t="shared" ref="P1127:P1158" si="57">SUM(I1127:N1127)</f>
        <v>9485.89</v>
      </c>
      <c r="Q1127" s="252">
        <v>9485.89</v>
      </c>
      <c r="R1127" s="183">
        <v>44918</v>
      </c>
      <c r="S1127" s="255">
        <v>3433665</v>
      </c>
      <c r="T1127" s="19"/>
      <c r="U1127" s="19"/>
      <c r="V1127" s="19"/>
      <c r="W1127" s="19"/>
      <c r="X1127" s="19"/>
    </row>
    <row r="1128" spans="1:24" s="254" customFormat="1" x14ac:dyDescent="0.25">
      <c r="A1128" s="242" t="s">
        <v>3710</v>
      </c>
      <c r="B1128" s="19" t="s">
        <v>3711</v>
      </c>
      <c r="C1128" s="280" t="s">
        <v>2076</v>
      </c>
      <c r="D1128" s="242" t="s">
        <v>3712</v>
      </c>
      <c r="E1128" s="242" t="s">
        <v>1630</v>
      </c>
      <c r="F1128" s="243">
        <v>44910</v>
      </c>
      <c r="G1128" s="242" t="s">
        <v>330</v>
      </c>
      <c r="H1128" s="242"/>
      <c r="I1128" s="252">
        <v>3577.79</v>
      </c>
      <c r="J1128" s="252">
        <v>330.57</v>
      </c>
      <c r="K1128" s="252">
        <v>3485.03</v>
      </c>
      <c r="L1128" s="252">
        <v>722.43</v>
      </c>
      <c r="M1128" s="252"/>
      <c r="N1128" s="252">
        <v>126.79</v>
      </c>
      <c r="O1128" s="252"/>
      <c r="P1128" s="252">
        <f t="shared" si="57"/>
        <v>8242.61</v>
      </c>
      <c r="Q1128" s="252">
        <v>8242.61</v>
      </c>
      <c r="R1128" s="183">
        <v>44918</v>
      </c>
      <c r="S1128" s="255">
        <v>3433163</v>
      </c>
      <c r="T1128" s="19"/>
      <c r="U1128" s="19"/>
      <c r="V1128" s="19"/>
      <c r="W1128" s="19"/>
      <c r="X1128" s="19"/>
    </row>
    <row r="1129" spans="1:24" s="254" customFormat="1" x14ac:dyDescent="0.25">
      <c r="A1129" s="242" t="s">
        <v>3925</v>
      </c>
      <c r="B1129" s="19" t="s">
        <v>1714</v>
      </c>
      <c r="C1129" s="280" t="s">
        <v>2076</v>
      </c>
      <c r="D1129" s="242" t="s">
        <v>3926</v>
      </c>
      <c r="E1129" s="242" t="s">
        <v>1614</v>
      </c>
      <c r="F1129" s="243">
        <v>44937</v>
      </c>
      <c r="G1129" s="242" t="s">
        <v>330</v>
      </c>
      <c r="H1129" s="242"/>
      <c r="I1129" s="252">
        <v>3479.78</v>
      </c>
      <c r="J1129" s="252">
        <v>321.51</v>
      </c>
      <c r="K1129" s="252">
        <v>3389.56</v>
      </c>
      <c r="L1129" s="252">
        <v>702.64</v>
      </c>
      <c r="M1129" s="252"/>
      <c r="N1129" s="252">
        <v>123.32</v>
      </c>
      <c r="O1129" s="252"/>
      <c r="P1129" s="252">
        <f>SUM(I1129:N1129)</f>
        <v>8016.81</v>
      </c>
      <c r="Q1129" s="252">
        <v>8016.81</v>
      </c>
      <c r="R1129" s="183">
        <v>45006</v>
      </c>
      <c r="S1129" s="255">
        <v>3489119</v>
      </c>
      <c r="T1129" s="19"/>
      <c r="U1129" s="19"/>
      <c r="V1129" s="19"/>
      <c r="W1129" s="19"/>
      <c r="X1129" s="19"/>
    </row>
    <row r="1130" spans="1:24" s="391" customFormat="1" x14ac:dyDescent="0.25">
      <c r="A1130" s="384" t="s">
        <v>4279</v>
      </c>
      <c r="B1130" s="385" t="s">
        <v>4280</v>
      </c>
      <c r="C1130" s="386" t="s">
        <v>2076</v>
      </c>
      <c r="D1130" s="384" t="s">
        <v>4278</v>
      </c>
      <c r="E1130" s="384" t="s">
        <v>1600</v>
      </c>
      <c r="F1130" s="387">
        <v>44918</v>
      </c>
      <c r="G1130" s="384" t="s">
        <v>331</v>
      </c>
      <c r="H1130" s="384"/>
      <c r="I1130" s="388">
        <v>7852.57</v>
      </c>
      <c r="J1130" s="388">
        <v>1217.1600000000001</v>
      </c>
      <c r="K1130" s="388">
        <v>7506.24</v>
      </c>
      <c r="L1130" s="388">
        <v>1396.88</v>
      </c>
      <c r="M1130" s="388"/>
      <c r="N1130" s="388">
        <v>311.14999999999998</v>
      </c>
      <c r="O1130" s="388"/>
      <c r="P1130" s="388">
        <v>18284</v>
      </c>
      <c r="Q1130" s="388"/>
      <c r="R1130" s="390"/>
      <c r="S1130" s="389"/>
      <c r="T1130" s="385"/>
      <c r="U1130" s="385"/>
      <c r="V1130" s="385"/>
      <c r="W1130" s="385"/>
      <c r="X1130" s="385" t="s">
        <v>6061</v>
      </c>
    </row>
    <row r="1131" spans="1:24" s="254" customFormat="1" x14ac:dyDescent="0.25">
      <c r="A1131" s="403" t="s">
        <v>4137</v>
      </c>
      <c r="B1131" s="19" t="s">
        <v>3453</v>
      </c>
      <c r="C1131" s="280" t="s">
        <v>2076</v>
      </c>
      <c r="D1131" s="403" t="s">
        <v>4138</v>
      </c>
      <c r="E1131" s="403" t="s">
        <v>1604</v>
      </c>
      <c r="F1131" s="243">
        <v>45092</v>
      </c>
      <c r="G1131" s="403" t="s">
        <v>331</v>
      </c>
      <c r="H1131" s="403"/>
      <c r="I1131" s="252">
        <v>4073.98</v>
      </c>
      <c r="J1131" s="252">
        <v>631.47</v>
      </c>
      <c r="K1131" s="252">
        <v>3894.3</v>
      </c>
      <c r="L1131" s="252">
        <v>724.71</v>
      </c>
      <c r="M1131" s="252"/>
      <c r="N1131" s="252">
        <v>161.43</v>
      </c>
      <c r="O1131" s="252"/>
      <c r="P1131" s="252">
        <f>SUM(I1131:N1131)</f>
        <v>9485.89</v>
      </c>
      <c r="Q1131" s="252">
        <v>9616.33</v>
      </c>
      <c r="R1131" s="183">
        <v>45092</v>
      </c>
      <c r="S1131" s="255">
        <v>3797060</v>
      </c>
      <c r="T1131" s="19"/>
      <c r="U1131" s="19"/>
      <c r="V1131" s="19"/>
      <c r="W1131" s="19"/>
      <c r="X1131" s="19"/>
    </row>
    <row r="1132" spans="1:24" s="254" customFormat="1" x14ac:dyDescent="0.25">
      <c r="A1132" s="242" t="s">
        <v>3732</v>
      </c>
      <c r="B1132" s="19" t="s">
        <v>3733</v>
      </c>
      <c r="C1132" s="280" t="s">
        <v>2076</v>
      </c>
      <c r="D1132" s="242" t="s">
        <v>3734</v>
      </c>
      <c r="E1132" s="242" t="s">
        <v>1600</v>
      </c>
      <c r="F1132" s="243">
        <v>44946</v>
      </c>
      <c r="G1132" s="242" t="s">
        <v>331</v>
      </c>
      <c r="H1132" s="242"/>
      <c r="I1132" s="252">
        <v>4398.28</v>
      </c>
      <c r="J1132" s="252">
        <v>559.91</v>
      </c>
      <c r="K1132" s="252">
        <v>4197.9399999999996</v>
      </c>
      <c r="L1132" s="252">
        <v>663.87</v>
      </c>
      <c r="M1132" s="252"/>
      <c r="N1132" s="252">
        <v>180</v>
      </c>
      <c r="O1132" s="252"/>
      <c r="P1132" s="252">
        <f t="shared" si="57"/>
        <v>10000</v>
      </c>
      <c r="Q1132" s="252">
        <v>10000</v>
      </c>
      <c r="R1132" s="183">
        <v>44959</v>
      </c>
      <c r="S1132" s="255">
        <v>3450841</v>
      </c>
      <c r="T1132" s="19"/>
      <c r="U1132" s="19"/>
      <c r="V1132" s="19"/>
      <c r="W1132" s="19"/>
      <c r="X1132" s="19"/>
    </row>
    <row r="1133" spans="1:24" s="391" customFormat="1" x14ac:dyDescent="0.25">
      <c r="A1133" s="384" t="s">
        <v>3735</v>
      </c>
      <c r="B1133" s="385" t="s">
        <v>3736</v>
      </c>
      <c r="C1133" s="386" t="s">
        <v>2076</v>
      </c>
      <c r="D1133" s="384" t="s">
        <v>3737</v>
      </c>
      <c r="E1133" s="384" t="s">
        <v>1619</v>
      </c>
      <c r="F1133" s="387">
        <v>44943</v>
      </c>
      <c r="G1133" s="384" t="s">
        <v>328</v>
      </c>
      <c r="H1133" s="384"/>
      <c r="I1133" s="388">
        <v>4245.1000000000004</v>
      </c>
      <c r="J1133" s="388">
        <v>1925.17</v>
      </c>
      <c r="K1133" s="388">
        <v>7833.49</v>
      </c>
      <c r="L1133" s="388">
        <v>1507.03</v>
      </c>
      <c r="M1133" s="388"/>
      <c r="N1133" s="388">
        <v>246.47</v>
      </c>
      <c r="O1133" s="388"/>
      <c r="P1133" s="388">
        <f t="shared" si="57"/>
        <v>15757.26</v>
      </c>
      <c r="Q1133" s="388">
        <v>15757.26</v>
      </c>
      <c r="R1133" s="390">
        <v>44957</v>
      </c>
      <c r="S1133" s="389">
        <v>3448763</v>
      </c>
      <c r="T1133" s="385"/>
      <c r="U1133" s="385"/>
      <c r="V1133" s="385"/>
      <c r="W1133" s="385"/>
      <c r="X1133" s="385" t="s">
        <v>5219</v>
      </c>
    </row>
    <row r="1134" spans="1:24" s="254" customFormat="1" x14ac:dyDescent="0.25">
      <c r="A1134" s="242" t="s">
        <v>3738</v>
      </c>
      <c r="B1134" s="19" t="s">
        <v>3733</v>
      </c>
      <c r="C1134" s="280" t="s">
        <v>2076</v>
      </c>
      <c r="D1134" s="242" t="s">
        <v>3739</v>
      </c>
      <c r="E1134" s="242" t="s">
        <v>1616</v>
      </c>
      <c r="F1134" s="243">
        <v>44949</v>
      </c>
      <c r="G1134" s="242" t="s">
        <v>328</v>
      </c>
      <c r="H1134" s="242"/>
      <c r="I1134" s="252">
        <v>2164.4299999999998</v>
      </c>
      <c r="J1134" s="252">
        <v>897.59</v>
      </c>
      <c r="K1134" s="252">
        <v>3652.3</v>
      </c>
      <c r="L1134" s="252">
        <v>702.64</v>
      </c>
      <c r="M1134" s="252"/>
      <c r="N1134" s="252">
        <v>114.91</v>
      </c>
      <c r="O1134" s="252"/>
      <c r="P1134" s="252">
        <f t="shared" si="57"/>
        <v>7531.87</v>
      </c>
      <c r="Q1134" s="252">
        <v>7531.87</v>
      </c>
      <c r="R1134" s="183">
        <v>44958</v>
      </c>
      <c r="S1134" s="255">
        <v>3450808</v>
      </c>
      <c r="T1134" s="19"/>
      <c r="U1134" s="19"/>
      <c r="V1134" s="19"/>
      <c r="W1134" s="19"/>
      <c r="X1134" s="19"/>
    </row>
    <row r="1135" spans="1:24" s="254" customFormat="1" x14ac:dyDescent="0.25">
      <c r="A1135" s="242" t="s">
        <v>3740</v>
      </c>
      <c r="B1135" s="19" t="s">
        <v>3741</v>
      </c>
      <c r="C1135" s="280" t="s">
        <v>2076</v>
      </c>
      <c r="D1135" s="242" t="s">
        <v>3742</v>
      </c>
      <c r="E1135" s="242" t="s">
        <v>1630</v>
      </c>
      <c r="F1135" s="243">
        <v>44951</v>
      </c>
      <c r="G1135" s="242" t="s">
        <v>330</v>
      </c>
      <c r="H1135" s="242"/>
      <c r="I1135" s="252">
        <v>3989.21</v>
      </c>
      <c r="J1135" s="252">
        <v>368.58</v>
      </c>
      <c r="K1135" s="252">
        <v>3885.78</v>
      </c>
      <c r="L1135" s="252">
        <v>805.5</v>
      </c>
      <c r="M1135" s="252"/>
      <c r="N1135" s="252">
        <v>141.37</v>
      </c>
      <c r="O1135" s="252"/>
      <c r="P1135" s="252">
        <f t="shared" si="57"/>
        <v>9190.44</v>
      </c>
      <c r="Q1135" s="252">
        <v>9190.44</v>
      </c>
      <c r="R1135" s="183">
        <v>44956</v>
      </c>
      <c r="S1135" s="255">
        <v>3448308</v>
      </c>
      <c r="T1135" s="19"/>
      <c r="U1135" s="19"/>
      <c r="V1135" s="19"/>
      <c r="W1135" s="19"/>
      <c r="X1135" s="19"/>
    </row>
    <row r="1136" spans="1:24" s="391" customFormat="1" x14ac:dyDescent="0.25">
      <c r="A1136" s="384" t="s">
        <v>4276</v>
      </c>
      <c r="B1136" s="385" t="s">
        <v>4277</v>
      </c>
      <c r="C1136" s="386" t="s">
        <v>2076</v>
      </c>
      <c r="D1136" s="384" t="s">
        <v>4278</v>
      </c>
      <c r="E1136" s="384" t="s">
        <v>1600</v>
      </c>
      <c r="F1136" s="387">
        <v>44958</v>
      </c>
      <c r="G1136" s="384" t="s">
        <v>331</v>
      </c>
      <c r="H1136" s="384"/>
      <c r="I1136" s="388">
        <v>7852.57</v>
      </c>
      <c r="J1136" s="388">
        <v>1217.1600000000001</v>
      </c>
      <c r="K1136" s="388">
        <v>7506.24</v>
      </c>
      <c r="L1136" s="388">
        <v>1396.88</v>
      </c>
      <c r="M1136" s="388"/>
      <c r="N1136" s="388">
        <v>311.14999999999998</v>
      </c>
      <c r="O1136" s="388"/>
      <c r="P1136" s="388">
        <f t="shared" si="57"/>
        <v>18284.000000000004</v>
      </c>
      <c r="Q1136" s="388"/>
      <c r="R1136" s="390"/>
      <c r="S1136" s="389"/>
      <c r="T1136" s="385"/>
      <c r="U1136" s="385"/>
      <c r="V1136" s="385"/>
      <c r="W1136" s="385"/>
      <c r="X1136" s="385" t="s">
        <v>5222</v>
      </c>
    </row>
    <row r="1137" spans="1:24" s="254" customFormat="1" x14ac:dyDescent="0.25">
      <c r="A1137" s="242" t="s">
        <v>3898</v>
      </c>
      <c r="B1137" s="19" t="s">
        <v>1868</v>
      </c>
      <c r="C1137" s="280" t="s">
        <v>2076</v>
      </c>
      <c r="D1137" s="242" t="s">
        <v>3899</v>
      </c>
      <c r="E1137" s="242" t="s">
        <v>1604</v>
      </c>
      <c r="F1137" s="243">
        <v>44957</v>
      </c>
      <c r="G1137" s="242" t="s">
        <v>331</v>
      </c>
      <c r="H1137" s="242"/>
      <c r="I1137" s="252">
        <v>3962.38</v>
      </c>
      <c r="J1137" s="252">
        <v>614.16999999999996</v>
      </c>
      <c r="K1137" s="252">
        <v>3787.62</v>
      </c>
      <c r="L1137" s="252">
        <v>704.86</v>
      </c>
      <c r="M1137" s="252"/>
      <c r="N1137" s="252">
        <v>157.01</v>
      </c>
      <c r="O1137" s="252"/>
      <c r="P1137" s="252">
        <f t="shared" si="57"/>
        <v>9226.0400000000009</v>
      </c>
      <c r="Q1137" s="252">
        <f>157.01+704.86+3787.62+614.17+3962.38</f>
        <v>9226.0400000000009</v>
      </c>
      <c r="R1137" s="183">
        <v>44999</v>
      </c>
      <c r="S1137" s="255">
        <v>3484143</v>
      </c>
      <c r="T1137" s="19"/>
      <c r="U1137" s="19"/>
      <c r="V1137" s="19"/>
      <c r="W1137" s="19"/>
      <c r="X1137" s="19"/>
    </row>
    <row r="1138" spans="1:24" s="254" customFormat="1" x14ac:dyDescent="0.25">
      <c r="A1138" s="242" t="s">
        <v>3743</v>
      </c>
      <c r="B1138" s="19" t="s">
        <v>1868</v>
      </c>
      <c r="C1138" s="280" t="s">
        <v>2076</v>
      </c>
      <c r="D1138" s="242" t="s">
        <v>3744</v>
      </c>
      <c r="E1138" s="242" t="s">
        <v>1612</v>
      </c>
      <c r="F1138" s="243">
        <v>44959</v>
      </c>
      <c r="G1138" s="242" t="s">
        <v>325</v>
      </c>
      <c r="H1138" s="242"/>
      <c r="I1138" s="252">
        <v>3746.22</v>
      </c>
      <c r="J1138" s="252">
        <v>321.51</v>
      </c>
      <c r="K1138" s="252">
        <v>3389.56</v>
      </c>
      <c r="L1138" s="252">
        <v>969.88</v>
      </c>
      <c r="M1138" s="252"/>
      <c r="N1138" s="252">
        <v>130.76</v>
      </c>
      <c r="O1138" s="252"/>
      <c r="P1138" s="252">
        <f t="shared" si="57"/>
        <v>8557.9299999999985</v>
      </c>
      <c r="Q1138" s="252">
        <v>8557.93</v>
      </c>
      <c r="R1138" s="183">
        <v>44963</v>
      </c>
      <c r="S1138" s="255">
        <v>3453239</v>
      </c>
      <c r="T1138" s="19"/>
      <c r="U1138" s="19"/>
      <c r="V1138" s="19"/>
      <c r="W1138" s="19"/>
      <c r="X1138" s="19"/>
    </row>
    <row r="1139" spans="1:24" s="254" customFormat="1" x14ac:dyDescent="0.25">
      <c r="A1139" s="242" t="s">
        <v>3745</v>
      </c>
      <c r="B1139" s="19" t="s">
        <v>2958</v>
      </c>
      <c r="C1139" s="280" t="s">
        <v>2076</v>
      </c>
      <c r="D1139" s="242" t="s">
        <v>3746</v>
      </c>
      <c r="E1139" s="242" t="s">
        <v>1600</v>
      </c>
      <c r="F1139" s="243">
        <v>44963</v>
      </c>
      <c r="G1139" s="242" t="s">
        <v>331</v>
      </c>
      <c r="H1139" s="242"/>
      <c r="I1139" s="252">
        <v>3962.38</v>
      </c>
      <c r="J1139" s="252">
        <v>614.16999999999996</v>
      </c>
      <c r="K1139" s="252">
        <v>3787.62</v>
      </c>
      <c r="L1139" s="252">
        <v>704.86</v>
      </c>
      <c r="M1139" s="252"/>
      <c r="N1139" s="252">
        <v>157.01</v>
      </c>
      <c r="O1139" s="252"/>
      <c r="P1139" s="252">
        <f t="shared" si="57"/>
        <v>9226.0400000000009</v>
      </c>
      <c r="Q1139" s="252">
        <v>9226.0400000000009</v>
      </c>
      <c r="R1139" s="183">
        <v>44966</v>
      </c>
      <c r="S1139" s="255">
        <v>3455785</v>
      </c>
      <c r="T1139" s="19"/>
      <c r="U1139" s="19"/>
      <c r="V1139" s="19"/>
      <c r="W1139" s="19"/>
      <c r="X1139" s="19"/>
    </row>
    <row r="1140" spans="1:24" s="254" customFormat="1" x14ac:dyDescent="0.25">
      <c r="A1140" s="242" t="s">
        <v>3747</v>
      </c>
      <c r="B1140" s="19" t="s">
        <v>1868</v>
      </c>
      <c r="C1140" s="280" t="s">
        <v>2076</v>
      </c>
      <c r="D1140" s="242" t="s">
        <v>3748</v>
      </c>
      <c r="E1140" s="242" t="s">
        <v>1600</v>
      </c>
      <c r="F1140" s="243">
        <v>44965</v>
      </c>
      <c r="G1140" s="242" t="s">
        <v>331</v>
      </c>
      <c r="H1140" s="242"/>
      <c r="I1140" s="252">
        <v>3962.38</v>
      </c>
      <c r="J1140" s="252">
        <v>614.16999999999996</v>
      </c>
      <c r="K1140" s="252">
        <v>3787.62</v>
      </c>
      <c r="L1140" s="252">
        <v>704.86</v>
      </c>
      <c r="M1140" s="252"/>
      <c r="N1140" s="252">
        <v>157.01</v>
      </c>
      <c r="O1140" s="252"/>
      <c r="P1140" s="252">
        <f t="shared" si="57"/>
        <v>9226.0400000000009</v>
      </c>
      <c r="Q1140" s="252">
        <v>9226.0400000000009</v>
      </c>
      <c r="R1140" s="183">
        <v>44967</v>
      </c>
      <c r="S1140" s="255">
        <v>3456803</v>
      </c>
      <c r="T1140" s="19"/>
      <c r="U1140" s="19"/>
      <c r="V1140" s="19"/>
      <c r="W1140" s="19"/>
      <c r="X1140" s="19"/>
    </row>
    <row r="1141" spans="1:24" s="254" customFormat="1" x14ac:dyDescent="0.25">
      <c r="A1141" s="242" t="s">
        <v>3750</v>
      </c>
      <c r="B1141" s="19" t="s">
        <v>1868</v>
      </c>
      <c r="C1141" s="280" t="s">
        <v>2076</v>
      </c>
      <c r="D1141" s="242" t="s">
        <v>3749</v>
      </c>
      <c r="E1141" s="242" t="s">
        <v>1600</v>
      </c>
      <c r="F1141" s="243">
        <v>44966</v>
      </c>
      <c r="G1141" s="242" t="s">
        <v>331</v>
      </c>
      <c r="H1141" s="242"/>
      <c r="I1141" s="252">
        <v>3962.38</v>
      </c>
      <c r="J1141" s="252">
        <v>614.16999999999996</v>
      </c>
      <c r="K1141" s="252">
        <v>3787.62</v>
      </c>
      <c r="L1141" s="252">
        <v>704.86</v>
      </c>
      <c r="M1141" s="252"/>
      <c r="N1141" s="252">
        <v>157.01</v>
      </c>
      <c r="O1141" s="252"/>
      <c r="P1141" s="252">
        <f t="shared" si="57"/>
        <v>9226.0400000000009</v>
      </c>
      <c r="Q1141" s="252">
        <v>9226.0400000000009</v>
      </c>
      <c r="R1141" s="183">
        <v>44967</v>
      </c>
      <c r="S1141" s="255">
        <v>3456804</v>
      </c>
      <c r="T1141" s="19"/>
      <c r="U1141" s="19"/>
      <c r="V1141" s="19"/>
      <c r="W1141" s="19"/>
      <c r="X1141" s="19"/>
    </row>
    <row r="1142" spans="1:24" s="254" customFormat="1" x14ac:dyDescent="0.25">
      <c r="A1142" s="242" t="s">
        <v>3764</v>
      </c>
      <c r="B1142" s="19" t="s">
        <v>1868</v>
      </c>
      <c r="C1142" s="280" t="s">
        <v>2076</v>
      </c>
      <c r="D1142" s="242" t="s">
        <v>3293</v>
      </c>
      <c r="E1142" s="242" t="s">
        <v>1612</v>
      </c>
      <c r="F1142" s="243">
        <v>44967</v>
      </c>
      <c r="G1142" s="242" t="s">
        <v>325</v>
      </c>
      <c r="H1142" s="242"/>
      <c r="I1142" s="252">
        <v>3746.22</v>
      </c>
      <c r="J1142" s="252">
        <v>321.51</v>
      </c>
      <c r="K1142" s="252">
        <v>3389.56</v>
      </c>
      <c r="L1142" s="252">
        <v>969.88</v>
      </c>
      <c r="M1142" s="252"/>
      <c r="N1142" s="252">
        <v>130.76</v>
      </c>
      <c r="O1142" s="252"/>
      <c r="P1142" s="252">
        <f t="shared" si="57"/>
        <v>8557.9299999999985</v>
      </c>
      <c r="Q1142" s="252">
        <v>8557.93</v>
      </c>
      <c r="R1142" s="183">
        <v>44978</v>
      </c>
      <c r="S1142" s="255">
        <v>3464292</v>
      </c>
      <c r="T1142" s="19"/>
      <c r="U1142" s="19"/>
      <c r="V1142" s="19"/>
      <c r="W1142" s="19"/>
      <c r="X1142" s="19"/>
    </row>
    <row r="1143" spans="1:24" s="254" customFormat="1" x14ac:dyDescent="0.25">
      <c r="A1143" s="242" t="s">
        <v>5203</v>
      </c>
      <c r="B1143" s="19" t="s">
        <v>2934</v>
      </c>
      <c r="C1143" s="280" t="s">
        <v>2076</v>
      </c>
      <c r="D1143" s="242" t="s">
        <v>5204</v>
      </c>
      <c r="E1143" s="242" t="s">
        <v>1614</v>
      </c>
      <c r="F1143" s="243">
        <v>44971</v>
      </c>
      <c r="G1143" s="242" t="s">
        <v>330</v>
      </c>
      <c r="H1143" s="242"/>
      <c r="I1143" s="252">
        <v>3479.78</v>
      </c>
      <c r="J1143" s="252">
        <v>321.51</v>
      </c>
      <c r="K1143" s="252">
        <v>3389.56</v>
      </c>
      <c r="L1143" s="252">
        <v>702.64</v>
      </c>
      <c r="M1143" s="252"/>
      <c r="N1143" s="252">
        <v>123.32</v>
      </c>
      <c r="O1143" s="252"/>
      <c r="P1143" s="252">
        <f t="shared" si="57"/>
        <v>8016.81</v>
      </c>
      <c r="Q1143" s="252">
        <v>8016.81</v>
      </c>
      <c r="R1143" s="183">
        <v>44977</v>
      </c>
      <c r="S1143" s="255">
        <v>3463317</v>
      </c>
      <c r="T1143" s="19"/>
      <c r="U1143" s="19"/>
      <c r="V1143" s="19"/>
      <c r="W1143" s="19"/>
      <c r="X1143" s="19"/>
    </row>
    <row r="1144" spans="1:24" s="254" customFormat="1" x14ac:dyDescent="0.25">
      <c r="A1144" s="242" t="s">
        <v>3765</v>
      </c>
      <c r="B1144" s="19" t="s">
        <v>1916</v>
      </c>
      <c r="C1144" s="280" t="s">
        <v>2076</v>
      </c>
      <c r="D1144" s="242" t="s">
        <v>3769</v>
      </c>
      <c r="E1144" s="242" t="s">
        <v>1612</v>
      </c>
      <c r="F1144" s="243">
        <v>44971</v>
      </c>
      <c r="G1144" s="242" t="s">
        <v>325</v>
      </c>
      <c r="H1144" s="242"/>
      <c r="I1144" s="252">
        <v>7492.44</v>
      </c>
      <c r="J1144" s="252">
        <v>643.03</v>
      </c>
      <c r="K1144" s="252">
        <v>6779.12</v>
      </c>
      <c r="L1144" s="252">
        <v>1939.75</v>
      </c>
      <c r="M1144" s="252"/>
      <c r="N1144" s="252">
        <v>261.52</v>
      </c>
      <c r="O1144" s="252"/>
      <c r="P1144" s="252">
        <f t="shared" si="57"/>
        <v>17115.86</v>
      </c>
      <c r="Q1144" s="252">
        <v>17115.86</v>
      </c>
      <c r="R1144" s="183">
        <v>44985</v>
      </c>
      <c r="S1144" s="255">
        <v>3475572</v>
      </c>
      <c r="T1144" s="19"/>
      <c r="U1144" s="19"/>
      <c r="V1144" s="19"/>
      <c r="W1144" s="19"/>
      <c r="X1144" s="19"/>
    </row>
    <row r="1145" spans="1:24" s="254" customFormat="1" x14ac:dyDescent="0.25">
      <c r="A1145" s="242" t="s">
        <v>3900</v>
      </c>
      <c r="B1145" s="19" t="s">
        <v>1868</v>
      </c>
      <c r="C1145" s="280" t="s">
        <v>2076</v>
      </c>
      <c r="D1145" s="242" t="s">
        <v>3349</v>
      </c>
      <c r="E1145" s="242" t="s">
        <v>1612</v>
      </c>
      <c r="F1145" s="243">
        <v>44972</v>
      </c>
      <c r="G1145" s="242" t="s">
        <v>325</v>
      </c>
      <c r="H1145" s="242"/>
      <c r="I1145" s="252">
        <v>3746.22</v>
      </c>
      <c r="J1145" s="252">
        <v>321.51</v>
      </c>
      <c r="K1145" s="252">
        <v>3389.56</v>
      </c>
      <c r="L1145" s="252">
        <v>969.88</v>
      </c>
      <c r="M1145" s="252"/>
      <c r="N1145" s="252">
        <v>130.76</v>
      </c>
      <c r="O1145" s="252"/>
      <c r="P1145" s="252">
        <f t="shared" si="57"/>
        <v>8557.9299999999985</v>
      </c>
      <c r="Q1145" s="252">
        <v>8557.93</v>
      </c>
      <c r="R1145" s="183">
        <v>44987</v>
      </c>
      <c r="S1145" s="255">
        <v>3477454</v>
      </c>
      <c r="T1145" s="19"/>
      <c r="U1145" s="19"/>
      <c r="V1145" s="19"/>
      <c r="W1145" s="19"/>
      <c r="X1145" s="19"/>
    </row>
    <row r="1146" spans="1:24" s="254" customFormat="1" x14ac:dyDescent="0.25">
      <c r="A1146" s="242" t="s">
        <v>3766</v>
      </c>
      <c r="B1146" s="19" t="s">
        <v>1868</v>
      </c>
      <c r="C1146" s="280" t="s">
        <v>2076</v>
      </c>
      <c r="D1146" s="242" t="s">
        <v>3770</v>
      </c>
      <c r="E1146" s="242" t="s">
        <v>1600</v>
      </c>
      <c r="F1146" s="243">
        <v>44973</v>
      </c>
      <c r="G1146" s="242" t="s">
        <v>331</v>
      </c>
      <c r="H1146" s="242"/>
      <c r="I1146" s="252">
        <v>3962.38</v>
      </c>
      <c r="J1146" s="252">
        <v>614.16999999999996</v>
      </c>
      <c r="K1146" s="252">
        <v>3787.62</v>
      </c>
      <c r="L1146" s="252">
        <v>704.86</v>
      </c>
      <c r="M1146" s="252"/>
      <c r="N1146" s="252">
        <v>157.01</v>
      </c>
      <c r="O1146" s="252"/>
      <c r="P1146" s="252">
        <f t="shared" si="57"/>
        <v>9226.0400000000009</v>
      </c>
      <c r="Q1146" s="252">
        <v>9226.0400000000009</v>
      </c>
      <c r="R1146" s="183">
        <v>44978</v>
      </c>
      <c r="S1146" s="255">
        <v>3464281</v>
      </c>
      <c r="T1146" s="19"/>
      <c r="U1146" s="19"/>
      <c r="V1146" s="19"/>
      <c r="W1146" s="19"/>
      <c r="X1146" s="19"/>
    </row>
    <row r="1147" spans="1:24" s="254" customFormat="1" x14ac:dyDescent="0.25">
      <c r="A1147" s="242" t="s">
        <v>3767</v>
      </c>
      <c r="B1147" s="19" t="s">
        <v>1868</v>
      </c>
      <c r="C1147" s="280" t="s">
        <v>2076</v>
      </c>
      <c r="D1147" s="242" t="s">
        <v>3771</v>
      </c>
      <c r="E1147" s="242" t="s">
        <v>1600</v>
      </c>
      <c r="F1147" s="243">
        <v>44972</v>
      </c>
      <c r="G1147" s="242" t="s">
        <v>331</v>
      </c>
      <c r="H1147" s="242"/>
      <c r="I1147" s="252">
        <v>3962.38</v>
      </c>
      <c r="J1147" s="252">
        <v>614.16999999999996</v>
      </c>
      <c r="K1147" s="252">
        <v>3787.62</v>
      </c>
      <c r="L1147" s="252">
        <v>704.86</v>
      </c>
      <c r="M1147" s="252"/>
      <c r="N1147" s="252">
        <v>157.01</v>
      </c>
      <c r="O1147" s="252"/>
      <c r="P1147" s="252">
        <f t="shared" si="57"/>
        <v>9226.0400000000009</v>
      </c>
      <c r="Q1147" s="252">
        <v>9226.0400000000009</v>
      </c>
      <c r="R1147" s="183">
        <v>44978</v>
      </c>
      <c r="S1147" s="255">
        <v>3464279</v>
      </c>
      <c r="T1147" s="19"/>
      <c r="U1147" s="19"/>
      <c r="V1147" s="19"/>
      <c r="W1147" s="19"/>
      <c r="X1147" s="19"/>
    </row>
    <row r="1148" spans="1:24" s="254" customFormat="1" x14ac:dyDescent="0.25">
      <c r="A1148" s="242" t="s">
        <v>3768</v>
      </c>
      <c r="B1148" s="19" t="s">
        <v>1868</v>
      </c>
      <c r="C1148" s="280" t="s">
        <v>2076</v>
      </c>
      <c r="D1148" s="242" t="s">
        <v>3772</v>
      </c>
      <c r="E1148" s="242" t="s">
        <v>1600</v>
      </c>
      <c r="F1148" s="243">
        <v>44974</v>
      </c>
      <c r="G1148" s="242" t="s">
        <v>331</v>
      </c>
      <c r="H1148" s="242"/>
      <c r="I1148" s="252">
        <v>3962.38</v>
      </c>
      <c r="J1148" s="252">
        <v>614.16999999999996</v>
      </c>
      <c r="K1148" s="252">
        <v>3787.62</v>
      </c>
      <c r="L1148" s="252">
        <v>704.86</v>
      </c>
      <c r="M1148" s="252"/>
      <c r="N1148" s="252">
        <v>157.01</v>
      </c>
      <c r="O1148" s="252"/>
      <c r="P1148" s="252">
        <f t="shared" si="57"/>
        <v>9226.0400000000009</v>
      </c>
      <c r="Q1148" s="252">
        <v>9226.0400000000009</v>
      </c>
      <c r="R1148" s="183">
        <v>44978</v>
      </c>
      <c r="S1148" s="255">
        <v>3464280</v>
      </c>
      <c r="T1148" s="19"/>
      <c r="U1148" s="19"/>
      <c r="V1148" s="19"/>
      <c r="W1148" s="19"/>
      <c r="X1148" s="19"/>
    </row>
    <row r="1149" spans="1:24" s="254" customFormat="1" x14ac:dyDescent="0.25">
      <c r="A1149" s="242" t="s">
        <v>3901</v>
      </c>
      <c r="B1149" s="19" t="s">
        <v>1714</v>
      </c>
      <c r="C1149" s="280" t="s">
        <v>2076</v>
      </c>
      <c r="D1149" s="242" t="s">
        <v>3902</v>
      </c>
      <c r="E1149" s="242" t="s">
        <v>1619</v>
      </c>
      <c r="F1149" s="243">
        <v>44978</v>
      </c>
      <c r="G1149" s="242" t="s">
        <v>328</v>
      </c>
      <c r="H1149" s="242"/>
      <c r="I1149" s="16">
        <v>2164.4299999999998</v>
      </c>
      <c r="J1149" s="16">
        <v>897.59</v>
      </c>
      <c r="K1149" s="16">
        <v>3652.3</v>
      </c>
      <c r="L1149" s="16">
        <v>702.64</v>
      </c>
      <c r="M1149" s="16"/>
      <c r="N1149" s="17">
        <v>114.91</v>
      </c>
      <c r="O1149" s="17"/>
      <c r="P1149" s="17">
        <f t="shared" si="57"/>
        <v>7531.87</v>
      </c>
      <c r="Q1149" s="17">
        <v>7531.87</v>
      </c>
      <c r="R1149" s="18">
        <v>44998</v>
      </c>
      <c r="S1149" s="305">
        <v>3483470</v>
      </c>
      <c r="T1149" s="19"/>
      <c r="U1149" s="19"/>
      <c r="V1149" s="19"/>
      <c r="W1149" s="19"/>
      <c r="X1149" s="19"/>
    </row>
    <row r="1150" spans="1:24" s="254" customFormat="1" x14ac:dyDescent="0.25">
      <c r="A1150" s="242" t="s">
        <v>3903</v>
      </c>
      <c r="B1150" s="19" t="s">
        <v>1868</v>
      </c>
      <c r="C1150" s="280" t="s">
        <v>2076</v>
      </c>
      <c r="D1150" s="242" t="s">
        <v>3904</v>
      </c>
      <c r="E1150" s="242" t="s">
        <v>1600</v>
      </c>
      <c r="F1150" s="243">
        <v>44979</v>
      </c>
      <c r="G1150" s="242" t="s">
        <v>331</v>
      </c>
      <c r="H1150" s="242"/>
      <c r="I1150" s="16">
        <v>3962.38</v>
      </c>
      <c r="J1150" s="16">
        <v>614.16999999999996</v>
      </c>
      <c r="K1150" s="16">
        <v>3787.62</v>
      </c>
      <c r="L1150" s="16">
        <v>704.86</v>
      </c>
      <c r="M1150" s="16"/>
      <c r="N1150" s="17">
        <v>157.01</v>
      </c>
      <c r="O1150" s="17"/>
      <c r="P1150" s="17">
        <f t="shared" si="57"/>
        <v>9226.0400000000009</v>
      </c>
      <c r="Q1150" s="17" t="s">
        <v>5205</v>
      </c>
      <c r="R1150" s="18">
        <v>45016</v>
      </c>
      <c r="S1150" s="305">
        <v>3479799</v>
      </c>
      <c r="T1150" s="19"/>
      <c r="U1150" s="19"/>
      <c r="V1150" s="19"/>
      <c r="W1150" s="19"/>
      <c r="X1150" s="19"/>
    </row>
    <row r="1151" spans="1:24" s="254" customFormat="1" x14ac:dyDescent="0.25">
      <c r="A1151" s="242" t="s">
        <v>3905</v>
      </c>
      <c r="B1151" s="19" t="s">
        <v>1714</v>
      </c>
      <c r="C1151" s="280" t="s">
        <v>2076</v>
      </c>
      <c r="D1151" s="242" t="s">
        <v>3906</v>
      </c>
      <c r="E1151" s="242" t="s">
        <v>1633</v>
      </c>
      <c r="F1151" s="243">
        <v>44980</v>
      </c>
      <c r="G1151" s="242" t="s">
        <v>331</v>
      </c>
      <c r="H1151" s="242"/>
      <c r="I1151" s="16">
        <v>4016.87</v>
      </c>
      <c r="J1151" s="16">
        <v>622.62</v>
      </c>
      <c r="K1151" s="16">
        <v>3839.7</v>
      </c>
      <c r="L1151" s="16">
        <v>714.55</v>
      </c>
      <c r="M1151" s="16"/>
      <c r="N1151" s="17">
        <v>159.16999999999999</v>
      </c>
      <c r="O1151" s="17"/>
      <c r="P1151" s="17">
        <f t="shared" si="57"/>
        <v>9352.909999999998</v>
      </c>
      <c r="Q1151" s="17">
        <v>9352.91</v>
      </c>
      <c r="R1151" s="18">
        <v>45044</v>
      </c>
      <c r="S1151" s="305">
        <v>3507531</v>
      </c>
      <c r="T1151" s="19"/>
      <c r="U1151" s="19"/>
      <c r="V1151" s="19"/>
      <c r="W1151" s="19"/>
      <c r="X1151" s="19"/>
    </row>
    <row r="1152" spans="1:24" s="254" customFormat="1" x14ac:dyDescent="0.25">
      <c r="A1152" s="242" t="s">
        <v>3910</v>
      </c>
      <c r="B1152" s="19" t="s">
        <v>3911</v>
      </c>
      <c r="C1152" s="280" t="s">
        <v>2076</v>
      </c>
      <c r="D1152" s="242" t="s">
        <v>3912</v>
      </c>
      <c r="E1152" s="242" t="s">
        <v>1629</v>
      </c>
      <c r="F1152" s="243">
        <v>44984</v>
      </c>
      <c r="G1152" s="242" t="s">
        <v>330</v>
      </c>
      <c r="H1152" s="242"/>
      <c r="I1152" s="16">
        <v>3479.78</v>
      </c>
      <c r="J1152" s="16">
        <v>321.51</v>
      </c>
      <c r="K1152" s="16">
        <v>3389.56</v>
      </c>
      <c r="L1152" s="16">
        <v>702.64</v>
      </c>
      <c r="M1152" s="16"/>
      <c r="N1152" s="17">
        <v>123.32</v>
      </c>
      <c r="O1152" s="17"/>
      <c r="P1152" s="17">
        <f t="shared" si="57"/>
        <v>8016.81</v>
      </c>
      <c r="Q1152" s="17">
        <v>8016.81</v>
      </c>
      <c r="R1152" s="18">
        <v>44988</v>
      </c>
      <c r="S1152" s="305">
        <v>3478702</v>
      </c>
      <c r="T1152" s="19"/>
      <c r="U1152" s="19"/>
      <c r="V1152" s="19"/>
      <c r="W1152" s="19"/>
      <c r="X1152" s="19"/>
    </row>
    <row r="1153" spans="1:24" s="254" customFormat="1" x14ac:dyDescent="0.25">
      <c r="A1153" s="242" t="s">
        <v>3907</v>
      </c>
      <c r="B1153" s="19" t="s">
        <v>3908</v>
      </c>
      <c r="C1153" s="280" t="s">
        <v>2076</v>
      </c>
      <c r="D1153" s="242" t="s">
        <v>3909</v>
      </c>
      <c r="E1153" s="242" t="s">
        <v>1612</v>
      </c>
      <c r="F1153" s="243">
        <v>44985</v>
      </c>
      <c r="G1153" s="242" t="s">
        <v>328</v>
      </c>
      <c r="H1153" s="242"/>
      <c r="I1153" s="16">
        <v>2164.4299999999998</v>
      </c>
      <c r="J1153" s="16">
        <v>897.59</v>
      </c>
      <c r="K1153" s="16">
        <v>3652.3</v>
      </c>
      <c r="L1153" s="16">
        <v>702.64</v>
      </c>
      <c r="M1153" s="16"/>
      <c r="N1153" s="17">
        <v>114.91</v>
      </c>
      <c r="O1153" s="17"/>
      <c r="P1153" s="17">
        <f t="shared" si="57"/>
        <v>7531.87</v>
      </c>
      <c r="Q1153" s="17">
        <v>7531.87</v>
      </c>
      <c r="R1153" s="18">
        <v>44988</v>
      </c>
      <c r="S1153" s="305">
        <v>3478688</v>
      </c>
      <c r="T1153" s="19"/>
      <c r="U1153" s="19"/>
      <c r="V1153" s="19"/>
      <c r="W1153" s="19"/>
      <c r="X1153" s="19"/>
    </row>
    <row r="1154" spans="1:24" s="254" customFormat="1" x14ac:dyDescent="0.25">
      <c r="A1154" s="242" t="s">
        <v>3927</v>
      </c>
      <c r="B1154" s="19" t="s">
        <v>1714</v>
      </c>
      <c r="C1154" s="280" t="s">
        <v>2076</v>
      </c>
      <c r="D1154" s="242" t="s">
        <v>3928</v>
      </c>
      <c r="E1154" s="242" t="s">
        <v>1600</v>
      </c>
      <c r="F1154" s="243">
        <v>44988</v>
      </c>
      <c r="G1154" s="242" t="s">
        <v>331</v>
      </c>
      <c r="H1154" s="242"/>
      <c r="I1154" s="16">
        <v>3962.38</v>
      </c>
      <c r="J1154" s="16">
        <v>614.16999999999996</v>
      </c>
      <c r="K1154" s="16">
        <v>3787.62</v>
      </c>
      <c r="L1154" s="16">
        <v>704.86</v>
      </c>
      <c r="M1154" s="16"/>
      <c r="N1154" s="17">
        <v>157.01</v>
      </c>
      <c r="O1154" s="17"/>
      <c r="P1154" s="17">
        <f t="shared" ref="P1154" si="58">SUM(I1154:N1154)</f>
        <v>9226.0400000000009</v>
      </c>
      <c r="Q1154" s="17">
        <v>9226.0400000000009</v>
      </c>
      <c r="R1154" s="18">
        <v>45005</v>
      </c>
      <c r="S1154" s="305">
        <v>3488118</v>
      </c>
      <c r="T1154" s="19"/>
      <c r="U1154" s="19"/>
      <c r="V1154" s="19"/>
      <c r="W1154" s="19"/>
      <c r="X1154" s="19"/>
    </row>
    <row r="1155" spans="1:24" s="254" customFormat="1" x14ac:dyDescent="0.25">
      <c r="A1155" s="242" t="s">
        <v>3982</v>
      </c>
      <c r="B1155" s="19" t="s">
        <v>1868</v>
      </c>
      <c r="C1155" s="280" t="s">
        <v>2076</v>
      </c>
      <c r="D1155" s="242" t="s">
        <v>3983</v>
      </c>
      <c r="E1155" s="242" t="s">
        <v>1600</v>
      </c>
      <c r="F1155" s="243">
        <v>44991</v>
      </c>
      <c r="G1155" s="242" t="s">
        <v>331</v>
      </c>
      <c r="H1155" s="242"/>
      <c r="I1155" s="16">
        <v>3962.38</v>
      </c>
      <c r="J1155" s="16">
        <v>614.16999999999996</v>
      </c>
      <c r="K1155" s="16">
        <v>3787.62</v>
      </c>
      <c r="L1155" s="16">
        <v>704.86</v>
      </c>
      <c r="M1155" s="16"/>
      <c r="N1155" s="17">
        <v>157.01</v>
      </c>
      <c r="O1155" s="17"/>
      <c r="P1155" s="17">
        <f t="shared" ref="P1155" si="59">SUM(I1155:N1155)</f>
        <v>9226.0400000000009</v>
      </c>
      <c r="Q1155" s="17">
        <v>9226.0400000000009</v>
      </c>
      <c r="R1155" s="18">
        <v>45022</v>
      </c>
      <c r="S1155" s="305">
        <v>3496852</v>
      </c>
      <c r="T1155" s="19"/>
      <c r="U1155" s="19"/>
      <c r="V1155" s="19"/>
      <c r="W1155" s="19"/>
      <c r="X1155" s="19"/>
    </row>
    <row r="1156" spans="1:24" s="254" customFormat="1" x14ac:dyDescent="0.25">
      <c r="A1156" s="242" t="s">
        <v>3984</v>
      </c>
      <c r="B1156" s="19" t="s">
        <v>1868</v>
      </c>
      <c r="C1156" s="280" t="s">
        <v>2076</v>
      </c>
      <c r="D1156" s="242" t="s">
        <v>3985</v>
      </c>
      <c r="E1156" s="242" t="s">
        <v>1600</v>
      </c>
      <c r="F1156" s="243">
        <v>44991</v>
      </c>
      <c r="G1156" s="242" t="s">
        <v>331</v>
      </c>
      <c r="H1156" s="242"/>
      <c r="I1156" s="16">
        <v>3962.38</v>
      </c>
      <c r="J1156" s="16">
        <v>614.16999999999996</v>
      </c>
      <c r="K1156" s="16">
        <v>3787.62</v>
      </c>
      <c r="L1156" s="16">
        <v>704.86</v>
      </c>
      <c r="M1156" s="16"/>
      <c r="N1156" s="17">
        <v>157.01</v>
      </c>
      <c r="O1156" s="17"/>
      <c r="P1156" s="17">
        <f t="shared" ref="P1156" si="60">SUM(I1156:N1156)</f>
        <v>9226.0400000000009</v>
      </c>
      <c r="Q1156" s="17">
        <v>9226.0400000000009</v>
      </c>
      <c r="R1156" s="18">
        <v>45022</v>
      </c>
      <c r="S1156" s="305">
        <v>3496850</v>
      </c>
      <c r="T1156" s="19"/>
      <c r="U1156" s="19"/>
      <c r="V1156" s="19"/>
      <c r="W1156" s="19"/>
      <c r="X1156" s="19"/>
    </row>
    <row r="1157" spans="1:24" s="254" customFormat="1" x14ac:dyDescent="0.25">
      <c r="A1157" s="242" t="s">
        <v>3913</v>
      </c>
      <c r="B1157" s="19" t="s">
        <v>3914</v>
      </c>
      <c r="C1157" s="280" t="s">
        <v>2076</v>
      </c>
      <c r="D1157" s="242" t="s">
        <v>3915</v>
      </c>
      <c r="E1157" s="242" t="s">
        <v>1604</v>
      </c>
      <c r="F1157" s="243">
        <v>44992</v>
      </c>
      <c r="G1157" s="242" t="s">
        <v>331</v>
      </c>
      <c r="H1157" s="242"/>
      <c r="I1157" s="16">
        <v>3962.38</v>
      </c>
      <c r="J1157" s="16">
        <v>614.16999999999996</v>
      </c>
      <c r="K1157" s="16">
        <v>3787.62</v>
      </c>
      <c r="L1157" s="16">
        <v>704.86</v>
      </c>
      <c r="M1157" s="16"/>
      <c r="N1157" s="17">
        <v>157.01</v>
      </c>
      <c r="O1157" s="17"/>
      <c r="P1157" s="17">
        <f t="shared" si="57"/>
        <v>9226.0400000000009</v>
      </c>
      <c r="Q1157" s="17">
        <v>9226.0400000000009</v>
      </c>
      <c r="R1157" s="18">
        <v>44998</v>
      </c>
      <c r="S1157" s="305">
        <v>3484134</v>
      </c>
      <c r="T1157" s="19"/>
      <c r="U1157" s="19"/>
      <c r="V1157" s="19"/>
      <c r="W1157" s="19"/>
      <c r="X1157" s="19"/>
    </row>
    <row r="1158" spans="1:24" s="254" customFormat="1" x14ac:dyDescent="0.25">
      <c r="A1158" s="242" t="s">
        <v>4273</v>
      </c>
      <c r="B1158" s="19" t="s">
        <v>4274</v>
      </c>
      <c r="C1158" s="280" t="s">
        <v>2076</v>
      </c>
      <c r="D1158" s="242" t="s">
        <v>4275</v>
      </c>
      <c r="E1158" s="242" t="s">
        <v>1999</v>
      </c>
      <c r="F1158" s="243">
        <v>44995</v>
      </c>
      <c r="G1158" s="242" t="s">
        <v>329</v>
      </c>
      <c r="H1158" s="242"/>
      <c r="I1158" s="16">
        <v>1581.85</v>
      </c>
      <c r="J1158" s="16">
        <v>1692.59</v>
      </c>
      <c r="K1158" s="16">
        <v>1433.44</v>
      </c>
      <c r="L1158" s="16">
        <v>696.24</v>
      </c>
      <c r="M1158" s="16"/>
      <c r="N1158" s="17">
        <v>109.93</v>
      </c>
      <c r="O1158" s="17"/>
      <c r="P1158" s="17">
        <f t="shared" si="57"/>
        <v>5514.0499999999993</v>
      </c>
      <c r="Q1158" s="17"/>
      <c r="R1158" s="18"/>
      <c r="S1158" s="305"/>
      <c r="T1158" s="19"/>
      <c r="U1158" s="19"/>
      <c r="V1158" s="19"/>
      <c r="W1158" s="19"/>
      <c r="X1158" s="19"/>
    </row>
    <row r="1159" spans="1:24" s="254" customFormat="1" x14ac:dyDescent="0.25">
      <c r="A1159" s="242" t="s">
        <v>3929</v>
      </c>
      <c r="B1159" s="19" t="s">
        <v>1868</v>
      </c>
      <c r="C1159" s="280" t="s">
        <v>2076</v>
      </c>
      <c r="D1159" s="242" t="s">
        <v>3930</v>
      </c>
      <c r="E1159" s="242" t="s">
        <v>1600</v>
      </c>
      <c r="F1159" s="243">
        <v>45001</v>
      </c>
      <c r="G1159" s="242" t="s">
        <v>331</v>
      </c>
      <c r="H1159" s="242"/>
      <c r="I1159" s="16">
        <v>3962.38</v>
      </c>
      <c r="J1159" s="16">
        <v>614.16999999999996</v>
      </c>
      <c r="K1159" s="16">
        <v>3787.62</v>
      </c>
      <c r="L1159" s="16">
        <v>704.86</v>
      </c>
      <c r="M1159" s="16"/>
      <c r="N1159" s="17">
        <v>157.01</v>
      </c>
      <c r="O1159" s="17"/>
      <c r="P1159" s="17">
        <f t="shared" ref="P1159" si="61">SUM(I1159:N1159)</f>
        <v>9226.0400000000009</v>
      </c>
      <c r="Q1159" s="17">
        <v>9226.0400000000009</v>
      </c>
      <c r="R1159" s="18">
        <v>45006</v>
      </c>
      <c r="S1159" s="305">
        <v>3488818</v>
      </c>
      <c r="T1159" s="19"/>
      <c r="U1159" s="19"/>
      <c r="V1159" s="19"/>
      <c r="W1159" s="19"/>
      <c r="X1159" s="19"/>
    </row>
    <row r="1160" spans="1:24" s="254" customFormat="1" x14ac:dyDescent="0.25">
      <c r="A1160" s="242" t="s">
        <v>3986</v>
      </c>
      <c r="B1160" s="19" t="s">
        <v>1868</v>
      </c>
      <c r="C1160" s="280" t="s">
        <v>2076</v>
      </c>
      <c r="D1160" s="242" t="s">
        <v>3987</v>
      </c>
      <c r="E1160" s="242" t="s">
        <v>1600</v>
      </c>
      <c r="F1160" s="243">
        <v>45015</v>
      </c>
      <c r="G1160" s="242" t="s">
        <v>331</v>
      </c>
      <c r="H1160" s="242"/>
      <c r="I1160" s="16">
        <v>3962.38</v>
      </c>
      <c r="J1160" s="16">
        <v>614.16999999999996</v>
      </c>
      <c r="K1160" s="16">
        <v>3787.62</v>
      </c>
      <c r="L1160" s="16">
        <v>704.86</v>
      </c>
      <c r="M1160" s="16"/>
      <c r="N1160" s="17">
        <v>157.01</v>
      </c>
      <c r="O1160" s="17"/>
      <c r="P1160" s="17">
        <f t="shared" ref="P1160" si="62">SUM(I1160:N1160)</f>
        <v>9226.0400000000009</v>
      </c>
      <c r="Q1160" s="17">
        <v>9226.0400000000009</v>
      </c>
      <c r="R1160" s="18">
        <v>45020</v>
      </c>
      <c r="S1160" s="305">
        <v>3495770</v>
      </c>
      <c r="T1160" s="19"/>
      <c r="U1160" s="19"/>
      <c r="V1160" s="19"/>
      <c r="W1160" s="19"/>
      <c r="X1160" s="19"/>
    </row>
    <row r="1161" spans="1:24" s="254" customFormat="1" x14ac:dyDescent="0.25">
      <c r="A1161" s="242" t="s">
        <v>4039</v>
      </c>
      <c r="B1161" s="19" t="s">
        <v>4040</v>
      </c>
      <c r="C1161" s="280" t="s">
        <v>2076</v>
      </c>
      <c r="D1161" s="242" t="s">
        <v>4041</v>
      </c>
      <c r="E1161" s="242" t="s">
        <v>1612</v>
      </c>
      <c r="F1161" s="243">
        <v>45027</v>
      </c>
      <c r="G1161" s="242" t="s">
        <v>325</v>
      </c>
      <c r="H1161" s="242"/>
      <c r="I1161" s="16">
        <v>7492.44</v>
      </c>
      <c r="J1161" s="16">
        <f>643.04+643.03</f>
        <v>1286.07</v>
      </c>
      <c r="K1161" s="16">
        <v>6779.12</v>
      </c>
      <c r="L1161" s="16">
        <v>1939.75</v>
      </c>
      <c r="M1161" s="16"/>
      <c r="N1161" s="16">
        <v>261.52</v>
      </c>
      <c r="O1161" s="16"/>
      <c r="P1161" s="17">
        <f t="shared" ref="P1161:P1258" si="63">SUM(I1161:N1161)</f>
        <v>17758.900000000001</v>
      </c>
      <c r="Q1161" s="17">
        <v>17758.89</v>
      </c>
      <c r="R1161" s="18">
        <v>45034</v>
      </c>
      <c r="S1161" s="305">
        <v>3502945</v>
      </c>
      <c r="T1161" s="19"/>
      <c r="U1161" s="19"/>
      <c r="V1161" s="19"/>
      <c r="W1161" s="19"/>
      <c r="X1161" s="19"/>
    </row>
    <row r="1162" spans="1:24" s="254" customFormat="1" x14ac:dyDescent="0.25">
      <c r="A1162" s="242" t="s">
        <v>4051</v>
      </c>
      <c r="B1162" s="19" t="s">
        <v>3733</v>
      </c>
      <c r="C1162" s="280" t="s">
        <v>2076</v>
      </c>
      <c r="D1162" s="242" t="s">
        <v>4052</v>
      </c>
      <c r="E1162" s="242" t="s">
        <v>1612</v>
      </c>
      <c r="F1162" s="243">
        <v>45030</v>
      </c>
      <c r="G1162" s="242" t="s">
        <v>325</v>
      </c>
      <c r="H1162" s="242"/>
      <c r="I1162" s="16">
        <v>3661.9</v>
      </c>
      <c r="J1162" s="16">
        <v>314.27999999999997</v>
      </c>
      <c r="K1162" s="16">
        <v>3313.26</v>
      </c>
      <c r="L1162" s="16">
        <v>948.05</v>
      </c>
      <c r="M1162" s="16"/>
      <c r="N1162" s="17">
        <v>127.82</v>
      </c>
      <c r="O1162" s="17"/>
      <c r="P1162" s="17">
        <f t="shared" si="63"/>
        <v>8365.31</v>
      </c>
      <c r="Q1162" s="17">
        <v>8365.31</v>
      </c>
      <c r="R1162" s="18">
        <v>45035</v>
      </c>
      <c r="S1162" s="305">
        <v>3508990</v>
      </c>
      <c r="T1162" s="19"/>
      <c r="U1162" s="19"/>
      <c r="V1162" s="19"/>
      <c r="W1162" s="19"/>
      <c r="X1162" s="19"/>
    </row>
    <row r="1163" spans="1:24" s="254" customFormat="1" x14ac:dyDescent="0.25">
      <c r="A1163" s="242" t="s">
        <v>4110</v>
      </c>
      <c r="B1163" s="19" t="s">
        <v>1916</v>
      </c>
      <c r="C1163" s="280" t="s">
        <v>2076</v>
      </c>
      <c r="D1163" s="242" t="s">
        <v>4111</v>
      </c>
      <c r="E1163" s="242" t="s">
        <v>1612</v>
      </c>
      <c r="F1163" s="243">
        <v>45033</v>
      </c>
      <c r="G1163" s="242" t="s">
        <v>325</v>
      </c>
      <c r="H1163" s="242"/>
      <c r="I1163" s="252">
        <v>7492.44</v>
      </c>
      <c r="J1163" s="252">
        <v>643.03</v>
      </c>
      <c r="K1163" s="252">
        <v>6779.12</v>
      </c>
      <c r="L1163" s="252">
        <v>1939.75</v>
      </c>
      <c r="M1163" s="252"/>
      <c r="N1163" s="252">
        <v>261.52999999999997</v>
      </c>
      <c r="O1163" s="252"/>
      <c r="P1163" s="252">
        <f t="shared" si="63"/>
        <v>17115.87</v>
      </c>
      <c r="Q1163" s="252">
        <v>17355.490000000002</v>
      </c>
      <c r="R1163" s="183">
        <v>45069</v>
      </c>
      <c r="S1163" s="255">
        <v>3523951</v>
      </c>
      <c r="T1163" s="19"/>
      <c r="U1163" s="19"/>
      <c r="V1163" s="19"/>
      <c r="W1163" s="19"/>
      <c r="X1163" s="19"/>
    </row>
    <row r="1164" spans="1:24" s="391" customFormat="1" x14ac:dyDescent="0.25">
      <c r="A1164" s="384" t="s">
        <v>4157</v>
      </c>
      <c r="B1164" s="385" t="s">
        <v>4158</v>
      </c>
      <c r="C1164" s="386" t="s">
        <v>2076</v>
      </c>
      <c r="D1164" s="384" t="s">
        <v>4159</v>
      </c>
      <c r="E1164" s="384" t="s">
        <v>1612</v>
      </c>
      <c r="F1164" s="387">
        <v>45037</v>
      </c>
      <c r="G1164" s="384" t="s">
        <v>325</v>
      </c>
      <c r="H1164" s="384"/>
      <c r="I1164" s="388">
        <v>3712.1</v>
      </c>
      <c r="J1164" s="388">
        <v>318.58999999999997</v>
      </c>
      <c r="K1164" s="388">
        <v>3358.68</v>
      </c>
      <c r="L1164" s="388">
        <v>961.04</v>
      </c>
      <c r="M1164" s="388"/>
      <c r="N1164" s="388">
        <v>129.57</v>
      </c>
      <c r="O1164" s="388"/>
      <c r="P1164" s="388">
        <f>SUM(I1164:N1164)</f>
        <v>8479.98</v>
      </c>
      <c r="Q1164" s="388">
        <v>8479.98</v>
      </c>
      <c r="R1164" s="390">
        <v>45106</v>
      </c>
      <c r="S1164" s="389">
        <v>3552694</v>
      </c>
      <c r="T1164" s="385"/>
      <c r="U1164" s="385"/>
      <c r="V1164" s="385"/>
      <c r="W1164" s="385"/>
      <c r="X1164" s="385" t="s">
        <v>5221</v>
      </c>
    </row>
    <row r="1165" spans="1:24" s="254" customFormat="1" x14ac:dyDescent="0.25">
      <c r="A1165" s="242" t="s">
        <v>4112</v>
      </c>
      <c r="B1165" s="19" t="s">
        <v>3733</v>
      </c>
      <c r="C1165" s="280" t="s">
        <v>2076</v>
      </c>
      <c r="D1165" s="242" t="s">
        <v>4113</v>
      </c>
      <c r="E1165" s="242" t="s">
        <v>1622</v>
      </c>
      <c r="F1165" s="243">
        <v>45071</v>
      </c>
      <c r="G1165" s="242" t="s">
        <v>329</v>
      </c>
      <c r="H1165" s="242"/>
      <c r="I1165" s="252">
        <v>1581.85</v>
      </c>
      <c r="J1165" s="252">
        <v>1692.59</v>
      </c>
      <c r="K1165" s="252">
        <v>1433.44</v>
      </c>
      <c r="L1165" s="252">
        <v>696.24</v>
      </c>
      <c r="M1165" s="252"/>
      <c r="N1165" s="252">
        <v>109.93</v>
      </c>
      <c r="O1165" s="252"/>
      <c r="P1165" s="252">
        <f t="shared" si="63"/>
        <v>5514.0499999999993</v>
      </c>
      <c r="Q1165" s="252">
        <v>5514.05</v>
      </c>
      <c r="R1165" s="183">
        <v>45071</v>
      </c>
      <c r="S1165" s="255">
        <v>3525203</v>
      </c>
      <c r="T1165" s="19"/>
      <c r="U1165" s="19"/>
      <c r="V1165" s="19"/>
      <c r="W1165" s="19"/>
      <c r="X1165" s="19"/>
    </row>
    <row r="1166" spans="1:24" s="254" customFormat="1" x14ac:dyDescent="0.25">
      <c r="A1166" s="242" t="s">
        <v>4083</v>
      </c>
      <c r="B1166" s="19" t="s">
        <v>3733</v>
      </c>
      <c r="C1166" s="280" t="s">
        <v>2076</v>
      </c>
      <c r="D1166" s="242" t="s">
        <v>4084</v>
      </c>
      <c r="E1166" s="242" t="s">
        <v>1600</v>
      </c>
      <c r="F1166" s="243">
        <v>45040</v>
      </c>
      <c r="G1166" s="242" t="s">
        <v>331</v>
      </c>
      <c r="H1166" s="242"/>
      <c r="I1166" s="16">
        <v>3926.28</v>
      </c>
      <c r="J1166" s="16">
        <v>608.58000000000004</v>
      </c>
      <c r="K1166" s="16">
        <v>3753.12</v>
      </c>
      <c r="L1166" s="16">
        <v>698.44</v>
      </c>
      <c r="M1166" s="16"/>
      <c r="N1166" s="17">
        <v>155.58000000000001</v>
      </c>
      <c r="O1166" s="17"/>
      <c r="P1166" s="17">
        <f t="shared" si="63"/>
        <v>9142</v>
      </c>
      <c r="Q1166" s="17">
        <v>9142</v>
      </c>
      <c r="R1166" s="18">
        <v>45051</v>
      </c>
      <c r="S1166" s="305">
        <v>3517189</v>
      </c>
      <c r="T1166" s="19"/>
      <c r="U1166" s="19"/>
      <c r="V1166" s="19"/>
      <c r="W1166" s="19"/>
      <c r="X1166" s="19"/>
    </row>
    <row r="1167" spans="1:24" s="254" customFormat="1" x14ac:dyDescent="0.25">
      <c r="A1167" s="242" t="s">
        <v>4114</v>
      </c>
      <c r="B1167" s="19" t="s">
        <v>3733</v>
      </c>
      <c r="C1167" s="280" t="s">
        <v>2076</v>
      </c>
      <c r="D1167" s="242" t="s">
        <v>4115</v>
      </c>
      <c r="E1167" s="242" t="s">
        <v>1600</v>
      </c>
      <c r="F1167" s="243">
        <v>45043</v>
      </c>
      <c r="G1167" s="242" t="s">
        <v>331</v>
      </c>
      <c r="H1167" s="242"/>
      <c r="I1167" s="16">
        <v>3926.28</v>
      </c>
      <c r="J1167" s="16">
        <v>608.58000000000004</v>
      </c>
      <c r="K1167" s="16">
        <v>3753.12</v>
      </c>
      <c r="L1167" s="16">
        <v>698.44</v>
      </c>
      <c r="M1167" s="16"/>
      <c r="N1167" s="17">
        <v>155.58000000000001</v>
      </c>
      <c r="O1167" s="17"/>
      <c r="P1167" s="17">
        <f t="shared" si="63"/>
        <v>9142</v>
      </c>
      <c r="Q1167" s="17">
        <v>9142</v>
      </c>
      <c r="R1167" s="18">
        <v>45071</v>
      </c>
      <c r="S1167" s="305">
        <v>3527290</v>
      </c>
      <c r="T1167" s="19"/>
      <c r="U1167" s="19"/>
      <c r="V1167" s="19"/>
      <c r="W1167" s="19"/>
      <c r="X1167" s="19"/>
    </row>
    <row r="1168" spans="1:24" s="254" customFormat="1" x14ac:dyDescent="0.25">
      <c r="A1168" s="242" t="s">
        <v>4116</v>
      </c>
      <c r="B1168" s="19" t="s">
        <v>1714</v>
      </c>
      <c r="C1168" s="280" t="s">
        <v>2076</v>
      </c>
      <c r="D1168" s="242" t="s">
        <v>4117</v>
      </c>
      <c r="E1168" s="242" t="s">
        <v>1600</v>
      </c>
      <c r="F1168" s="243">
        <v>45049</v>
      </c>
      <c r="G1168" s="242" t="s">
        <v>331</v>
      </c>
      <c r="H1168" s="242"/>
      <c r="I1168" s="16">
        <v>3926.28</v>
      </c>
      <c r="J1168" s="16">
        <v>608.58000000000004</v>
      </c>
      <c r="K1168" s="16">
        <v>3753.12</v>
      </c>
      <c r="L1168" s="16">
        <v>698.44</v>
      </c>
      <c r="M1168" s="16"/>
      <c r="N1168" s="17">
        <v>155.58000000000001</v>
      </c>
      <c r="O1168" s="17"/>
      <c r="P1168" s="17">
        <f t="shared" si="63"/>
        <v>9142</v>
      </c>
      <c r="Q1168" s="17">
        <v>9142</v>
      </c>
      <c r="R1168" s="18">
        <v>45063</v>
      </c>
      <c r="S1168" s="305">
        <v>3520670</v>
      </c>
      <c r="T1168" s="19"/>
      <c r="U1168" s="19"/>
      <c r="V1168" s="19"/>
      <c r="W1168" s="19"/>
      <c r="X1168" s="19"/>
    </row>
    <row r="1169" spans="1:24" s="254" customFormat="1" x14ac:dyDescent="0.25">
      <c r="A1169" s="242" t="s">
        <v>4270</v>
      </c>
      <c r="B1169" s="19" t="s">
        <v>4271</v>
      </c>
      <c r="C1169" s="280" t="s">
        <v>2076</v>
      </c>
      <c r="D1169" s="242" t="s">
        <v>4272</v>
      </c>
      <c r="E1169" s="242" t="s">
        <v>1600</v>
      </c>
      <c r="F1169" s="243">
        <v>45050</v>
      </c>
      <c r="G1169" s="242" t="s">
        <v>331</v>
      </c>
      <c r="H1169" s="242"/>
      <c r="I1169" s="16">
        <v>3926.28</v>
      </c>
      <c r="J1169" s="16">
        <v>608.58000000000004</v>
      </c>
      <c r="K1169" s="16">
        <v>3753.12</v>
      </c>
      <c r="L1169" s="16">
        <v>698.44</v>
      </c>
      <c r="M1169" s="16"/>
      <c r="N1169" s="17">
        <v>155.58000000000001</v>
      </c>
      <c r="O1169" s="17"/>
      <c r="P1169" s="17">
        <f t="shared" si="63"/>
        <v>9142</v>
      </c>
      <c r="Q1169" s="17">
        <v>9391.7800000000007</v>
      </c>
      <c r="R1169" s="18">
        <v>45358</v>
      </c>
      <c r="S1169" s="305">
        <v>3724365</v>
      </c>
      <c r="T1169" s="19"/>
      <c r="U1169" s="19"/>
      <c r="V1169" s="19"/>
      <c r="W1169" s="19"/>
      <c r="X1169" s="19"/>
    </row>
    <row r="1170" spans="1:24" s="254" customFormat="1" x14ac:dyDescent="0.25">
      <c r="A1170" s="242" t="s">
        <v>4118</v>
      </c>
      <c r="B1170" s="19" t="s">
        <v>1714</v>
      </c>
      <c r="C1170" s="280" t="s">
        <v>2076</v>
      </c>
      <c r="D1170" s="242" t="s">
        <v>4119</v>
      </c>
      <c r="E1170" s="242" t="s">
        <v>1633</v>
      </c>
      <c r="F1170" s="243">
        <v>45058</v>
      </c>
      <c r="G1170" s="242" t="s">
        <v>331</v>
      </c>
      <c r="H1170" s="242"/>
      <c r="I1170" s="16">
        <v>3926.28</v>
      </c>
      <c r="J1170" s="16">
        <v>608.58000000000004</v>
      </c>
      <c r="K1170" s="16">
        <v>3753.12</v>
      </c>
      <c r="L1170" s="16">
        <v>698.44</v>
      </c>
      <c r="M1170" s="16"/>
      <c r="N1170" s="17">
        <v>155.58000000000001</v>
      </c>
      <c r="O1170" s="17"/>
      <c r="P1170" s="17">
        <f t="shared" si="63"/>
        <v>9142</v>
      </c>
      <c r="Q1170" s="17">
        <v>9142</v>
      </c>
      <c r="R1170" s="18">
        <v>45071</v>
      </c>
      <c r="S1170" s="305">
        <v>3527289</v>
      </c>
      <c r="T1170" s="19"/>
      <c r="U1170" s="19"/>
      <c r="V1170" s="19"/>
      <c r="W1170" s="19"/>
      <c r="X1170" s="19"/>
    </row>
    <row r="1171" spans="1:24" s="254" customFormat="1" x14ac:dyDescent="0.25">
      <c r="A1171" s="242" t="s">
        <v>4263</v>
      </c>
      <c r="B1171" s="19" t="s">
        <v>1904</v>
      </c>
      <c r="C1171" s="280" t="s">
        <v>2076</v>
      </c>
      <c r="D1171" s="242" t="s">
        <v>3085</v>
      </c>
      <c r="E1171" s="242" t="s">
        <v>1619</v>
      </c>
      <c r="F1171" s="243">
        <v>45068</v>
      </c>
      <c r="G1171" s="242" t="s">
        <v>328</v>
      </c>
      <c r="H1171" s="242"/>
      <c r="I1171" s="16">
        <v>2144.71</v>
      </c>
      <c r="J1171" s="16">
        <v>889.42</v>
      </c>
      <c r="K1171" s="16">
        <v>3619.03</v>
      </c>
      <c r="L1171" s="16">
        <v>696.24</v>
      </c>
      <c r="M1171" s="16"/>
      <c r="N1171" s="17">
        <v>113.87</v>
      </c>
      <c r="O1171" s="17"/>
      <c r="P1171" s="17">
        <f t="shared" si="63"/>
        <v>7463.2699999999995</v>
      </c>
      <c r="Q1171" s="17">
        <v>7623.93</v>
      </c>
      <c r="R1171" s="18">
        <v>45258</v>
      </c>
      <c r="S1171" s="305"/>
      <c r="T1171" s="19"/>
      <c r="U1171" s="19"/>
      <c r="V1171" s="19"/>
      <c r="W1171" s="19"/>
      <c r="X1171" s="19"/>
    </row>
    <row r="1172" spans="1:24" s="254" customFormat="1" x14ac:dyDescent="0.25">
      <c r="A1172" s="242" t="s">
        <v>5206</v>
      </c>
      <c r="B1172" s="19" t="s">
        <v>2353</v>
      </c>
      <c r="C1172" s="280" t="s">
        <v>2076</v>
      </c>
      <c r="D1172" s="242" t="s">
        <v>5207</v>
      </c>
      <c r="E1172" s="242" t="s">
        <v>4732</v>
      </c>
      <c r="F1172" s="243">
        <v>44988</v>
      </c>
      <c r="G1172" s="242" t="s">
        <v>331</v>
      </c>
      <c r="H1172" s="242"/>
      <c r="I1172" s="16">
        <v>7852.57</v>
      </c>
      <c r="J1172" s="16">
        <v>1217.1600000000001</v>
      </c>
      <c r="K1172" s="16">
        <v>7506.24</v>
      </c>
      <c r="L1172" s="16">
        <v>1396.88</v>
      </c>
      <c r="M1172" s="16"/>
      <c r="N1172" s="17">
        <v>311.16000000000003</v>
      </c>
      <c r="O1172" s="17"/>
      <c r="P1172" s="17">
        <f t="shared" si="63"/>
        <v>18284.010000000002</v>
      </c>
      <c r="Q1172" s="17">
        <v>18284.009999999998</v>
      </c>
      <c r="R1172" s="18">
        <v>45106</v>
      </c>
      <c r="S1172" s="305">
        <v>3553370</v>
      </c>
      <c r="T1172" s="19"/>
      <c r="U1172" s="19"/>
      <c r="V1172" s="19"/>
      <c r="W1172" s="19"/>
      <c r="X1172" s="19"/>
    </row>
    <row r="1173" spans="1:24" s="254" customFormat="1" x14ac:dyDescent="0.25">
      <c r="A1173" s="242" t="s">
        <v>4160</v>
      </c>
      <c r="B1173" s="19" t="s">
        <v>3453</v>
      </c>
      <c r="C1173" s="280" t="s">
        <v>2076</v>
      </c>
      <c r="D1173" s="242" t="s">
        <v>4161</v>
      </c>
      <c r="E1173" s="242" t="s">
        <v>1614</v>
      </c>
      <c r="F1173" s="243">
        <v>45086</v>
      </c>
      <c r="G1173" s="242" t="s">
        <v>330</v>
      </c>
      <c r="H1173" s="242"/>
      <c r="I1173" s="16">
        <v>3448.08</v>
      </c>
      <c r="J1173" s="16">
        <v>318.58999999999997</v>
      </c>
      <c r="K1173" s="16">
        <v>3358.68</v>
      </c>
      <c r="L1173" s="16">
        <v>696.24</v>
      </c>
      <c r="M1173" s="16"/>
      <c r="N1173" s="17">
        <v>122.2</v>
      </c>
      <c r="O1173" s="17"/>
      <c r="P1173" s="17">
        <f t="shared" si="63"/>
        <v>7943.79</v>
      </c>
      <c r="Q1173" s="17">
        <v>7943.79</v>
      </c>
      <c r="R1173" s="18">
        <v>45096</v>
      </c>
      <c r="S1173" s="305">
        <v>3547761</v>
      </c>
      <c r="T1173" s="19"/>
      <c r="U1173" s="19"/>
      <c r="V1173" s="19"/>
      <c r="W1173" s="19"/>
      <c r="X1173" s="19"/>
    </row>
    <row r="1174" spans="1:24" s="254" customFormat="1" x14ac:dyDescent="0.25">
      <c r="A1174" s="242" t="s">
        <v>4264</v>
      </c>
      <c r="B1174" s="19" t="s">
        <v>4266</v>
      </c>
      <c r="C1174" s="280" t="s">
        <v>2076</v>
      </c>
      <c r="D1174" s="242" t="s">
        <v>4267</v>
      </c>
      <c r="E1174" s="242" t="s">
        <v>1600</v>
      </c>
      <c r="F1174" s="243">
        <v>45090</v>
      </c>
      <c r="G1174" s="242" t="s">
        <v>331</v>
      </c>
      <c r="H1174" s="242"/>
      <c r="I1174" s="16">
        <v>11778.85</v>
      </c>
      <c r="J1174" s="16">
        <v>1825.73</v>
      </c>
      <c r="K1174" s="16">
        <v>11259.36</v>
      </c>
      <c r="L1174" s="16">
        <v>2095.31</v>
      </c>
      <c r="M1174" s="16"/>
      <c r="N1174" s="17">
        <v>466.75</v>
      </c>
      <c r="O1174" s="17"/>
      <c r="P1174" s="17">
        <f t="shared" si="63"/>
        <v>27426.000000000004</v>
      </c>
      <c r="Q1174" s="17">
        <v>28613.09</v>
      </c>
      <c r="R1174" s="18">
        <v>45715</v>
      </c>
      <c r="S1174" s="305">
        <v>3974294</v>
      </c>
      <c r="T1174" s="19"/>
      <c r="U1174" s="19"/>
      <c r="V1174" s="19"/>
      <c r="W1174" s="19"/>
      <c r="X1174" s="19"/>
    </row>
    <row r="1175" spans="1:24" s="254" customFormat="1" x14ac:dyDescent="0.25">
      <c r="A1175" s="242" t="s">
        <v>4184</v>
      </c>
      <c r="B1175" s="19" t="s">
        <v>4185</v>
      </c>
      <c r="C1175" s="280" t="s">
        <v>2076</v>
      </c>
      <c r="D1175" s="242" t="s">
        <v>4186</v>
      </c>
      <c r="E1175" s="242" t="s">
        <v>1600</v>
      </c>
      <c r="F1175" s="243">
        <v>45096</v>
      </c>
      <c r="G1175" s="242" t="s">
        <v>331</v>
      </c>
      <c r="H1175" s="242"/>
      <c r="I1175" s="16">
        <v>3926.28</v>
      </c>
      <c r="J1175" s="16">
        <v>608.58000000000004</v>
      </c>
      <c r="K1175" s="16">
        <v>3753.12</v>
      </c>
      <c r="L1175" s="16">
        <v>698.44</v>
      </c>
      <c r="M1175" s="16"/>
      <c r="N1175" s="17">
        <v>155.58000000000001</v>
      </c>
      <c r="O1175" s="17"/>
      <c r="P1175" s="17">
        <f t="shared" si="63"/>
        <v>9142</v>
      </c>
      <c r="Q1175" s="17">
        <v>9142</v>
      </c>
      <c r="R1175" s="18">
        <v>45112</v>
      </c>
      <c r="S1175" s="305">
        <v>3555734</v>
      </c>
      <c r="T1175" s="19"/>
      <c r="U1175" s="19"/>
      <c r="V1175" s="19"/>
      <c r="W1175" s="19"/>
      <c r="X1175" s="19"/>
    </row>
    <row r="1176" spans="1:24" s="254" customFormat="1" x14ac:dyDescent="0.25">
      <c r="A1176" s="242" t="s">
        <v>4265</v>
      </c>
      <c r="B1176" s="19" t="s">
        <v>4268</v>
      </c>
      <c r="C1176" s="280" t="s">
        <v>2076</v>
      </c>
      <c r="D1176" s="242" t="s">
        <v>4269</v>
      </c>
      <c r="E1176" s="242" t="s">
        <v>1612</v>
      </c>
      <c r="F1176" s="243">
        <v>45111</v>
      </c>
      <c r="G1176" s="242" t="s">
        <v>325</v>
      </c>
      <c r="H1176" s="242"/>
      <c r="I1176" s="16">
        <v>7424.19</v>
      </c>
      <c r="J1176" s="16">
        <v>637.16999999999996</v>
      </c>
      <c r="K1176" s="16">
        <v>6717.36</v>
      </c>
      <c r="L1176" s="16">
        <v>1922.08</v>
      </c>
      <c r="M1176" s="16"/>
      <c r="N1176" s="17">
        <v>259.14999999999998</v>
      </c>
      <c r="O1176" s="17"/>
      <c r="P1176" s="17">
        <f t="shared" si="63"/>
        <v>16959.95</v>
      </c>
      <c r="Q1176" s="17">
        <v>17187.77</v>
      </c>
      <c r="R1176" s="18">
        <v>45253</v>
      </c>
      <c r="S1176" s="305">
        <v>3654128</v>
      </c>
      <c r="T1176" s="19"/>
      <c r="U1176" s="19"/>
      <c r="V1176" s="19"/>
      <c r="W1176" s="19"/>
      <c r="X1176" s="19"/>
    </row>
    <row r="1177" spans="1:24" s="254" customFormat="1" x14ac:dyDescent="0.25">
      <c r="A1177" s="242" t="s">
        <v>4200</v>
      </c>
      <c r="B1177" s="19" t="s">
        <v>1714</v>
      </c>
      <c r="C1177" s="280" t="s">
        <v>2076</v>
      </c>
      <c r="D1177" s="242" t="s">
        <v>4201</v>
      </c>
      <c r="E1177" s="242" t="s">
        <v>1600</v>
      </c>
      <c r="F1177" s="243">
        <v>45117</v>
      </c>
      <c r="G1177" s="242" t="s">
        <v>331</v>
      </c>
      <c r="H1177" s="242"/>
      <c r="I1177" s="16">
        <v>3926.28</v>
      </c>
      <c r="J1177" s="16">
        <v>608.58000000000004</v>
      </c>
      <c r="K1177" s="16">
        <v>3753.12</v>
      </c>
      <c r="L1177" s="16">
        <v>698.44</v>
      </c>
      <c r="M1177" s="16"/>
      <c r="N1177" s="17">
        <v>155.58000000000001</v>
      </c>
      <c r="O1177" s="17"/>
      <c r="P1177" s="17">
        <f t="shared" si="63"/>
        <v>9142</v>
      </c>
      <c r="Q1177" s="17">
        <v>9142</v>
      </c>
      <c r="R1177" s="18">
        <v>45125</v>
      </c>
      <c r="S1177" s="305">
        <v>3561657</v>
      </c>
      <c r="T1177" s="19"/>
      <c r="U1177" s="19"/>
      <c r="V1177" s="19"/>
      <c r="W1177" s="19"/>
      <c r="X1177" s="19"/>
    </row>
    <row r="1178" spans="1:24" s="254" customFormat="1" x14ac:dyDescent="0.25">
      <c r="A1178" s="242" t="s">
        <v>4261</v>
      </c>
      <c r="B1178" s="19" t="s">
        <v>1904</v>
      </c>
      <c r="C1178" s="280" t="s">
        <v>2076</v>
      </c>
      <c r="D1178" s="242" t="s">
        <v>4262</v>
      </c>
      <c r="E1178" s="242" t="s">
        <v>1600</v>
      </c>
      <c r="F1178" s="243">
        <v>45121</v>
      </c>
      <c r="G1178" s="242" t="s">
        <v>329</v>
      </c>
      <c r="H1178" s="242"/>
      <c r="I1178" s="16">
        <v>3448.08</v>
      </c>
      <c r="J1178" s="16">
        <v>318.58999999999997</v>
      </c>
      <c r="K1178" s="16">
        <v>3358.68</v>
      </c>
      <c r="L1178" s="16">
        <v>696.24</v>
      </c>
      <c r="M1178" s="16"/>
      <c r="N1178" s="17">
        <v>122.2</v>
      </c>
      <c r="O1178" s="17"/>
      <c r="P1178" s="17">
        <f t="shared" si="63"/>
        <v>7943.79</v>
      </c>
      <c r="Q1178" s="17">
        <v>8021.61</v>
      </c>
      <c r="R1178" s="18">
        <v>45203</v>
      </c>
      <c r="S1178" s="305">
        <v>3620178</v>
      </c>
      <c r="T1178" s="19"/>
      <c r="U1178" s="19"/>
      <c r="V1178" s="19"/>
      <c r="W1178" s="19"/>
      <c r="X1178" s="19"/>
    </row>
    <row r="1179" spans="1:24" s="254" customFormat="1" x14ac:dyDescent="0.25">
      <c r="A1179" s="242" t="s">
        <v>4202</v>
      </c>
      <c r="B1179" s="19" t="s">
        <v>4203</v>
      </c>
      <c r="C1179" s="280" t="s">
        <v>2076</v>
      </c>
      <c r="D1179" s="242" t="s">
        <v>4204</v>
      </c>
      <c r="E1179" s="242" t="s">
        <v>1612</v>
      </c>
      <c r="F1179" s="243">
        <v>45121</v>
      </c>
      <c r="G1179" s="242" t="s">
        <v>325</v>
      </c>
      <c r="H1179" s="242"/>
      <c r="I1179" s="16">
        <v>3712.1</v>
      </c>
      <c r="J1179" s="16">
        <v>318.58999999999997</v>
      </c>
      <c r="K1179" s="16">
        <v>3358.68</v>
      </c>
      <c r="L1179" s="16">
        <v>961.04</v>
      </c>
      <c r="M1179" s="16"/>
      <c r="N1179" s="17">
        <v>129.57</v>
      </c>
      <c r="O1179" s="17"/>
      <c r="P1179" s="17">
        <f t="shared" si="63"/>
        <v>8479.98</v>
      </c>
      <c r="Q1179" s="17">
        <v>8479.98</v>
      </c>
      <c r="R1179" s="18">
        <v>45126</v>
      </c>
      <c r="S1179" s="305">
        <v>3562217</v>
      </c>
      <c r="T1179" s="19"/>
      <c r="U1179" s="19"/>
      <c r="V1179" s="19"/>
      <c r="W1179" s="19"/>
      <c r="X1179" s="19"/>
    </row>
    <row r="1180" spans="1:24" s="254" customFormat="1" x14ac:dyDescent="0.25">
      <c r="A1180" s="242" t="s">
        <v>4260</v>
      </c>
      <c r="B1180" s="19" t="s">
        <v>1904</v>
      </c>
      <c r="C1180" s="280" t="s">
        <v>2076</v>
      </c>
      <c r="D1180" s="242" t="s">
        <v>4262</v>
      </c>
      <c r="E1180" s="242" t="s">
        <v>1600</v>
      </c>
      <c r="F1180" s="243">
        <v>45121</v>
      </c>
      <c r="G1180" s="242" t="s">
        <v>331</v>
      </c>
      <c r="H1180" s="242"/>
      <c r="I1180" s="16">
        <v>3926.28</v>
      </c>
      <c r="J1180" s="16">
        <v>608.58000000000004</v>
      </c>
      <c r="K1180" s="16">
        <v>3753.12</v>
      </c>
      <c r="L1180" s="16">
        <v>698.44</v>
      </c>
      <c r="M1180" s="16"/>
      <c r="N1180" s="17">
        <v>155.58000000000001</v>
      </c>
      <c r="O1180" s="17"/>
      <c r="P1180" s="17">
        <f t="shared" si="63"/>
        <v>9142</v>
      </c>
      <c r="Q1180" s="17">
        <v>9142</v>
      </c>
      <c r="R1180" s="18">
        <v>45160</v>
      </c>
      <c r="S1180" s="305">
        <v>3585310</v>
      </c>
      <c r="T1180" s="19"/>
      <c r="U1180" s="19"/>
      <c r="V1180" s="19"/>
      <c r="W1180" s="19"/>
      <c r="X1180" s="19"/>
    </row>
    <row r="1181" spans="1:24" s="254" customFormat="1" x14ac:dyDescent="0.25">
      <c r="A1181" s="242" t="s">
        <v>4240</v>
      </c>
      <c r="B1181" s="19" t="s">
        <v>1876</v>
      </c>
      <c r="C1181" s="280" t="s">
        <v>2076</v>
      </c>
      <c r="D1181" s="242" t="s">
        <v>4241</v>
      </c>
      <c r="E1181" s="242" t="s">
        <v>1600</v>
      </c>
      <c r="F1181" s="243">
        <v>45131</v>
      </c>
      <c r="G1181" s="242" t="s">
        <v>331</v>
      </c>
      <c r="H1181" s="242"/>
      <c r="I1181" s="16">
        <v>3964.75</v>
      </c>
      <c r="J1181" s="16">
        <v>614.54</v>
      </c>
      <c r="K1181" s="16">
        <v>3789.89</v>
      </c>
      <c r="L1181" s="16">
        <v>705.28</v>
      </c>
      <c r="M1181" s="16"/>
      <c r="N1181" s="17">
        <v>157.11000000000001</v>
      </c>
      <c r="O1181" s="17"/>
      <c r="P1181" s="17">
        <f t="shared" si="63"/>
        <v>9231.5700000000015</v>
      </c>
      <c r="Q1181" s="17">
        <v>9231.57</v>
      </c>
      <c r="R1181" s="18">
        <v>45149</v>
      </c>
      <c r="S1181" s="305">
        <v>3579534</v>
      </c>
      <c r="T1181" s="19"/>
      <c r="U1181" s="19"/>
      <c r="V1181" s="19"/>
      <c r="W1181" s="19"/>
      <c r="X1181" s="19"/>
    </row>
    <row r="1182" spans="1:24" s="254" customFormat="1" x14ac:dyDescent="0.25">
      <c r="A1182" s="242" t="s">
        <v>4635</v>
      </c>
      <c r="B1182" s="19" t="s">
        <v>3733</v>
      </c>
      <c r="C1182" s="280" t="s">
        <v>2076</v>
      </c>
      <c r="D1182" s="242" t="s">
        <v>4636</v>
      </c>
      <c r="E1182" s="242" t="s">
        <v>1600</v>
      </c>
      <c r="F1182" s="243">
        <v>45139</v>
      </c>
      <c r="G1182" s="242" t="s">
        <v>331</v>
      </c>
      <c r="H1182" s="242"/>
      <c r="I1182" s="16">
        <v>3964.75</v>
      </c>
      <c r="J1182" s="16">
        <v>614.54</v>
      </c>
      <c r="K1182" s="16">
        <v>3789.89</v>
      </c>
      <c r="L1182" s="16">
        <v>705.28</v>
      </c>
      <c r="M1182" s="16"/>
      <c r="N1182" s="17">
        <v>157.11000000000001</v>
      </c>
      <c r="O1182" s="17"/>
      <c r="P1182" s="17">
        <f t="shared" si="63"/>
        <v>9231.5700000000015</v>
      </c>
      <c r="Q1182" s="17">
        <v>9231.57</v>
      </c>
      <c r="R1182" s="18">
        <v>45195</v>
      </c>
      <c r="S1182" s="305">
        <v>3586150</v>
      </c>
      <c r="T1182" s="19"/>
      <c r="U1182" s="19"/>
      <c r="V1182" s="19"/>
      <c r="W1182" s="19"/>
      <c r="X1182" s="19"/>
    </row>
    <row r="1183" spans="1:24" s="320" customFormat="1" x14ac:dyDescent="0.25">
      <c r="A1183" s="317" t="s">
        <v>4637</v>
      </c>
      <c r="B1183" s="319" t="s">
        <v>4638</v>
      </c>
      <c r="C1183" s="337" t="s">
        <v>2076</v>
      </c>
      <c r="D1183" s="317" t="s">
        <v>4639</v>
      </c>
      <c r="E1183" s="317" t="s">
        <v>1600</v>
      </c>
      <c r="F1183" s="376">
        <v>45141</v>
      </c>
      <c r="G1183" s="317" t="s">
        <v>331</v>
      </c>
      <c r="H1183" s="317"/>
      <c r="I1183" s="377">
        <v>7929.5</v>
      </c>
      <c r="J1183" s="377">
        <v>1229.08</v>
      </c>
      <c r="K1183" s="377">
        <v>7579.77</v>
      </c>
      <c r="L1183" s="377">
        <v>1410.56</v>
      </c>
      <c r="M1183" s="377"/>
      <c r="N1183" s="378">
        <v>314.20999999999998</v>
      </c>
      <c r="O1183" s="378"/>
      <c r="P1183" s="378">
        <f t="shared" si="63"/>
        <v>18463.12</v>
      </c>
      <c r="Q1183" s="378">
        <v>19413.82</v>
      </c>
      <c r="R1183" s="379">
        <v>45869</v>
      </c>
      <c r="S1183" s="380">
        <v>4076503</v>
      </c>
      <c r="T1183" s="319"/>
      <c r="U1183" s="319"/>
      <c r="V1183" s="319"/>
      <c r="W1183" s="319"/>
      <c r="X1183" s="319" t="s">
        <v>5222</v>
      </c>
    </row>
    <row r="1184" spans="1:24" s="254" customFormat="1" x14ac:dyDescent="0.25">
      <c r="A1184" s="242" t="s">
        <v>4640</v>
      </c>
      <c r="B1184" s="19" t="s">
        <v>1714</v>
      </c>
      <c r="C1184" s="280" t="s">
        <v>2076</v>
      </c>
      <c r="D1184" s="242" t="s">
        <v>4329</v>
      </c>
      <c r="E1184" s="242" t="s">
        <v>1600</v>
      </c>
      <c r="F1184" s="243">
        <v>45149</v>
      </c>
      <c r="G1184" s="242" t="s">
        <v>331</v>
      </c>
      <c r="H1184" s="242"/>
      <c r="I1184" s="16">
        <v>3964.75</v>
      </c>
      <c r="J1184" s="16">
        <v>614.54</v>
      </c>
      <c r="K1184" s="16">
        <v>3789.89</v>
      </c>
      <c r="L1184" s="16">
        <v>705.28</v>
      </c>
      <c r="M1184" s="16"/>
      <c r="N1184" s="17">
        <v>157.11000000000001</v>
      </c>
      <c r="O1184" s="17"/>
      <c r="P1184" s="17">
        <f t="shared" si="63"/>
        <v>9231.5700000000015</v>
      </c>
      <c r="Q1184" s="17">
        <v>9231.57</v>
      </c>
      <c r="R1184" s="18">
        <v>45190</v>
      </c>
      <c r="S1184" s="305" t="s">
        <v>4641</v>
      </c>
      <c r="T1184" s="19"/>
      <c r="U1184" s="19"/>
      <c r="V1184" s="19"/>
      <c r="W1184" s="19"/>
      <c r="X1184" s="19"/>
    </row>
    <row r="1185" spans="1:24" s="254" customFormat="1" x14ac:dyDescent="0.25">
      <c r="A1185" s="242" t="s">
        <v>4601</v>
      </c>
      <c r="B1185" s="19" t="s">
        <v>4602</v>
      </c>
      <c r="C1185" s="280" t="s">
        <v>2076</v>
      </c>
      <c r="D1185" s="242" t="s">
        <v>4603</v>
      </c>
      <c r="E1185" s="242" t="s">
        <v>1600</v>
      </c>
      <c r="F1185" s="243">
        <v>45160</v>
      </c>
      <c r="G1185" s="242" t="s">
        <v>331</v>
      </c>
      <c r="H1185" s="242"/>
      <c r="I1185" s="16">
        <v>3964.75</v>
      </c>
      <c r="J1185" s="16">
        <v>614.54</v>
      </c>
      <c r="K1185" s="16">
        <v>3789.89</v>
      </c>
      <c r="L1185" s="16">
        <v>705.28</v>
      </c>
      <c r="M1185" s="16"/>
      <c r="N1185" s="17">
        <v>157.11000000000001</v>
      </c>
      <c r="O1185" s="17"/>
      <c r="P1185" s="17">
        <f t="shared" si="63"/>
        <v>9231.5700000000015</v>
      </c>
      <c r="Q1185" s="17">
        <v>9231.57</v>
      </c>
      <c r="R1185" s="18">
        <v>45173</v>
      </c>
      <c r="S1185" s="305">
        <v>3601907</v>
      </c>
      <c r="T1185" s="19"/>
      <c r="U1185" s="19"/>
      <c r="V1185" s="19"/>
      <c r="W1185" s="19"/>
      <c r="X1185" s="19"/>
    </row>
    <row r="1186" spans="1:24" s="254" customFormat="1" x14ac:dyDescent="0.25">
      <c r="A1186" s="242" t="s">
        <v>4658</v>
      </c>
      <c r="B1186" s="280" t="s">
        <v>4659</v>
      </c>
      <c r="C1186" s="280" t="s">
        <v>2076</v>
      </c>
      <c r="D1186" s="242" t="s">
        <v>4660</v>
      </c>
      <c r="E1186" s="242" t="s">
        <v>1614</v>
      </c>
      <c r="F1186" s="243">
        <v>45169</v>
      </c>
      <c r="G1186" s="242" t="s">
        <v>330</v>
      </c>
      <c r="H1186" s="242"/>
      <c r="I1186" s="16">
        <v>6963.73</v>
      </c>
      <c r="J1186" s="16">
        <v>643.41</v>
      </c>
      <c r="K1186" s="16">
        <v>6789.17</v>
      </c>
      <c r="L1186" s="16">
        <v>1406.12</v>
      </c>
      <c r="M1186" s="16"/>
      <c r="N1186" s="17">
        <v>246.79</v>
      </c>
      <c r="O1186" s="17"/>
      <c r="P1186" s="17">
        <f t="shared" si="63"/>
        <v>16049.220000000001</v>
      </c>
      <c r="Q1186" s="17">
        <v>16043.22</v>
      </c>
      <c r="R1186" s="18">
        <v>45198</v>
      </c>
      <c r="S1186" s="305">
        <v>3617889</v>
      </c>
      <c r="T1186" s="19"/>
      <c r="U1186" s="19"/>
      <c r="V1186" s="19"/>
      <c r="W1186" s="19"/>
      <c r="X1186" s="19"/>
    </row>
    <row r="1187" spans="1:24" s="254" customFormat="1" x14ac:dyDescent="0.25">
      <c r="A1187" s="242" t="s">
        <v>4642</v>
      </c>
      <c r="B1187" s="19" t="s">
        <v>1714</v>
      </c>
      <c r="C1187" s="280" t="s">
        <v>2076</v>
      </c>
      <c r="D1187" s="242" t="s">
        <v>4643</v>
      </c>
      <c r="E1187" s="242" t="s">
        <v>1894</v>
      </c>
      <c r="F1187" s="243">
        <v>45170</v>
      </c>
      <c r="G1187" s="242" t="s">
        <v>331</v>
      </c>
      <c r="H1187" s="242"/>
      <c r="I1187" s="16">
        <v>3964.75</v>
      </c>
      <c r="J1187" s="16">
        <v>614.54</v>
      </c>
      <c r="K1187" s="16">
        <v>3789.89</v>
      </c>
      <c r="L1187" s="16">
        <v>705.28</v>
      </c>
      <c r="M1187" s="16"/>
      <c r="N1187" s="17">
        <v>157.11000000000001</v>
      </c>
      <c r="O1187" s="17"/>
      <c r="P1187" s="17">
        <f t="shared" si="63"/>
        <v>9231.5700000000015</v>
      </c>
      <c r="Q1187" s="17">
        <v>9231.57</v>
      </c>
      <c r="R1187" s="18">
        <v>45195</v>
      </c>
      <c r="S1187" s="305">
        <v>3603384</v>
      </c>
      <c r="T1187" s="19"/>
      <c r="U1187" s="19"/>
      <c r="V1187" s="19"/>
      <c r="W1187" s="19"/>
      <c r="X1187" s="19"/>
    </row>
    <row r="1188" spans="1:24" s="254" customFormat="1" x14ac:dyDescent="0.25">
      <c r="A1188" s="242" t="s">
        <v>4644</v>
      </c>
      <c r="B1188" s="19" t="s">
        <v>1714</v>
      </c>
      <c r="C1188" s="280" t="s">
        <v>2076</v>
      </c>
      <c r="D1188" s="242" t="s">
        <v>4645</v>
      </c>
      <c r="E1188" s="242" t="s">
        <v>1619</v>
      </c>
      <c r="F1188" s="243">
        <v>45175</v>
      </c>
      <c r="G1188" s="242" t="s">
        <v>328</v>
      </c>
      <c r="H1188" s="242"/>
      <c r="I1188" s="16">
        <v>2165.73</v>
      </c>
      <c r="J1188" s="16">
        <v>898.13</v>
      </c>
      <c r="K1188" s="16">
        <v>3654.48</v>
      </c>
      <c r="L1188" s="16">
        <v>703.06</v>
      </c>
      <c r="M1188" s="16"/>
      <c r="N1188" s="17">
        <v>114.98</v>
      </c>
      <c r="O1188" s="17"/>
      <c r="P1188" s="17">
        <f t="shared" si="63"/>
        <v>7536.3799999999992</v>
      </c>
      <c r="Q1188" s="17">
        <v>7536.38</v>
      </c>
      <c r="R1188" s="18">
        <v>45180</v>
      </c>
      <c r="S1188" s="305">
        <v>3606126</v>
      </c>
      <c r="T1188" s="19"/>
      <c r="U1188" s="19"/>
      <c r="V1188" s="19"/>
      <c r="W1188" s="19"/>
      <c r="X1188" s="19"/>
    </row>
    <row r="1189" spans="1:24" s="254" customFormat="1" x14ac:dyDescent="0.25">
      <c r="A1189" s="242" t="s">
        <v>4661</v>
      </c>
      <c r="B1189" s="19" t="s">
        <v>1714</v>
      </c>
      <c r="C1189" s="280" t="s">
        <v>2076</v>
      </c>
      <c r="D1189" s="242" t="s">
        <v>4662</v>
      </c>
      <c r="E1189" s="242" t="s">
        <v>1600</v>
      </c>
      <c r="F1189" s="243">
        <v>45177</v>
      </c>
      <c r="G1189" s="242" t="s">
        <v>331</v>
      </c>
      <c r="H1189" s="242"/>
      <c r="I1189" s="16">
        <v>3964.75</v>
      </c>
      <c r="J1189" s="16">
        <v>614.54</v>
      </c>
      <c r="K1189" s="16">
        <v>3789.89</v>
      </c>
      <c r="L1189" s="16">
        <v>705.28</v>
      </c>
      <c r="M1189" s="16"/>
      <c r="N1189" s="17">
        <v>157.11000000000001</v>
      </c>
      <c r="O1189" s="17"/>
      <c r="P1189" s="17">
        <f t="shared" si="63"/>
        <v>9231.5700000000015</v>
      </c>
      <c r="Q1189" s="17">
        <v>9231.57</v>
      </c>
      <c r="R1189" s="18">
        <v>45187</v>
      </c>
      <c r="S1189" s="305">
        <v>3607971</v>
      </c>
      <c r="T1189" s="19"/>
      <c r="U1189" s="19"/>
      <c r="V1189" s="19"/>
      <c r="W1189" s="19"/>
      <c r="X1189" s="19"/>
    </row>
    <row r="1190" spans="1:24" s="254" customFormat="1" x14ac:dyDescent="0.25">
      <c r="A1190" s="242" t="s">
        <v>4663</v>
      </c>
      <c r="B1190" s="19" t="s">
        <v>4132</v>
      </c>
      <c r="C1190" s="280" t="s">
        <v>2076</v>
      </c>
      <c r="D1190" s="242" t="s">
        <v>4664</v>
      </c>
      <c r="E1190" s="242" t="s">
        <v>1612</v>
      </c>
      <c r="F1190" s="243">
        <v>45202</v>
      </c>
      <c r="G1190" s="242" t="s">
        <v>330</v>
      </c>
      <c r="H1190" s="242"/>
      <c r="I1190" s="16">
        <v>3481.86</v>
      </c>
      <c r="J1190" s="16">
        <v>321.70999999999998</v>
      </c>
      <c r="K1190" s="16">
        <v>3391.59</v>
      </c>
      <c r="L1190" s="16">
        <v>703.06</v>
      </c>
      <c r="M1190" s="16"/>
      <c r="N1190" s="17">
        <v>123.39</v>
      </c>
      <c r="O1190" s="17"/>
      <c r="P1190" s="17">
        <f t="shared" si="63"/>
        <v>8021.61</v>
      </c>
      <c r="Q1190" s="17">
        <v>8021.61</v>
      </c>
      <c r="R1190" s="18">
        <v>45191</v>
      </c>
      <c r="S1190" s="305">
        <v>3613107</v>
      </c>
      <c r="T1190" s="19"/>
      <c r="U1190" s="19"/>
      <c r="V1190" s="19"/>
      <c r="W1190" s="19"/>
      <c r="X1190" s="19"/>
    </row>
    <row r="1191" spans="1:24" s="254" customFormat="1" x14ac:dyDescent="0.25">
      <c r="A1191" s="242" t="s">
        <v>4665</v>
      </c>
      <c r="B1191" s="19" t="s">
        <v>4666</v>
      </c>
      <c r="C1191" s="280" t="s">
        <v>2076</v>
      </c>
      <c r="D1191" s="242" t="s">
        <v>4667</v>
      </c>
      <c r="E1191" s="242" t="s">
        <v>1612</v>
      </c>
      <c r="F1191" s="243">
        <v>45181</v>
      </c>
      <c r="G1191" s="242" t="s">
        <v>325</v>
      </c>
      <c r="H1191" s="242"/>
      <c r="I1191" s="16">
        <v>3748.46</v>
      </c>
      <c r="J1191" s="16">
        <v>321.70999999999998</v>
      </c>
      <c r="K1191" s="16">
        <v>3391.59</v>
      </c>
      <c r="L1191" s="16">
        <v>970.46</v>
      </c>
      <c r="M1191" s="16"/>
      <c r="N1191" s="16">
        <v>130.84</v>
      </c>
      <c r="O1191" s="17"/>
      <c r="P1191" s="17">
        <f t="shared" si="63"/>
        <v>8563.0600000000013</v>
      </c>
      <c r="Q1191" s="17">
        <v>8563.06</v>
      </c>
      <c r="R1191" s="18">
        <v>45198</v>
      </c>
      <c r="S1191" s="305">
        <v>3617047</v>
      </c>
      <c r="T1191" s="19"/>
      <c r="U1191" s="19"/>
      <c r="V1191" s="19"/>
      <c r="W1191" s="19"/>
      <c r="X1191" s="19"/>
    </row>
    <row r="1192" spans="1:24" s="254" customFormat="1" x14ac:dyDescent="0.25">
      <c r="A1192" s="242" t="s">
        <v>4700</v>
      </c>
      <c r="B1192" s="19" t="s">
        <v>2963</v>
      </c>
      <c r="C1192" s="280" t="s">
        <v>2076</v>
      </c>
      <c r="D1192" s="242" t="s">
        <v>4701</v>
      </c>
      <c r="E1192" s="242" t="s">
        <v>1616</v>
      </c>
      <c r="F1192" s="243">
        <v>45187</v>
      </c>
      <c r="G1192" s="242" t="s">
        <v>328</v>
      </c>
      <c r="H1192" s="242"/>
      <c r="I1192" s="16">
        <v>2165.73</v>
      </c>
      <c r="J1192" s="16">
        <v>898.13</v>
      </c>
      <c r="K1192" s="16">
        <v>3654.48</v>
      </c>
      <c r="L1192" s="16">
        <v>703.06</v>
      </c>
      <c r="M1192" s="16"/>
      <c r="N1192" s="17">
        <v>114.98</v>
      </c>
      <c r="O1192" s="17"/>
      <c r="P1192" s="17">
        <f t="shared" si="63"/>
        <v>7536.3799999999992</v>
      </c>
      <c r="Q1192" s="17">
        <v>7536.38</v>
      </c>
      <c r="R1192" s="18">
        <v>45212</v>
      </c>
      <c r="S1192" s="305">
        <v>3623665</v>
      </c>
      <c r="T1192" s="19"/>
      <c r="U1192" s="19"/>
      <c r="V1192" s="19"/>
      <c r="W1192" s="19"/>
      <c r="X1192" s="19"/>
    </row>
    <row r="1193" spans="1:24" s="254" customFormat="1" x14ac:dyDescent="0.25">
      <c r="A1193" s="242" t="s">
        <v>4899</v>
      </c>
      <c r="B1193" s="19" t="s">
        <v>4271</v>
      </c>
      <c r="C1193" s="280" t="s">
        <v>2076</v>
      </c>
      <c r="D1193" s="242" t="s">
        <v>4900</v>
      </c>
      <c r="E1193" s="242" t="s">
        <v>1616</v>
      </c>
      <c r="F1193" s="243">
        <v>45099</v>
      </c>
      <c r="G1193" s="242" t="s">
        <v>328</v>
      </c>
      <c r="H1193" s="242"/>
      <c r="I1193" s="16">
        <v>2194.8200000000002</v>
      </c>
      <c r="J1193" s="16">
        <v>910.19</v>
      </c>
      <c r="K1193" s="16">
        <v>3703.57</v>
      </c>
      <c r="L1193" s="16">
        <v>712.5</v>
      </c>
      <c r="M1193" s="16"/>
      <c r="N1193" s="17">
        <v>116.53</v>
      </c>
      <c r="O1193" s="17"/>
      <c r="P1193" s="17">
        <f t="shared" si="63"/>
        <v>7637.61</v>
      </c>
      <c r="Q1193" s="17">
        <v>7774.4</v>
      </c>
      <c r="R1193" s="18">
        <v>45359</v>
      </c>
      <c r="S1193" s="305">
        <v>3725147</v>
      </c>
      <c r="T1193" s="19"/>
      <c r="U1193" s="19"/>
      <c r="V1193" s="19"/>
      <c r="W1193" s="19"/>
      <c r="X1193" s="19"/>
    </row>
    <row r="1194" spans="1:24" s="254" customFormat="1" x14ac:dyDescent="0.25">
      <c r="A1194" s="242" t="s">
        <v>4729</v>
      </c>
      <c r="B1194" s="19" t="s">
        <v>4730</v>
      </c>
      <c r="C1194" s="280" t="s">
        <v>2076</v>
      </c>
      <c r="D1194" s="242" t="s">
        <v>4731</v>
      </c>
      <c r="E1194" s="242" t="s">
        <v>4732</v>
      </c>
      <c r="F1194" s="243">
        <v>45238</v>
      </c>
      <c r="G1194" s="242" t="s">
        <v>331</v>
      </c>
      <c r="H1194" s="242"/>
      <c r="I1194" s="16">
        <v>4018.01</v>
      </c>
      <c r="J1194" s="16">
        <v>622.79</v>
      </c>
      <c r="K1194" s="16">
        <v>3840.8</v>
      </c>
      <c r="L1194" s="16">
        <v>714.75</v>
      </c>
      <c r="M1194" s="16"/>
      <c r="N1194" s="17">
        <v>159.22</v>
      </c>
      <c r="O1194" s="17"/>
      <c r="P1194" s="17">
        <f t="shared" si="63"/>
        <v>9355.57</v>
      </c>
      <c r="Q1194" s="17">
        <v>9355.57</v>
      </c>
      <c r="R1194" s="18">
        <v>45231</v>
      </c>
      <c r="S1194" s="305">
        <v>363906</v>
      </c>
      <c r="T1194" s="19"/>
      <c r="U1194" s="19"/>
      <c r="V1194" s="19"/>
      <c r="W1194" s="19"/>
      <c r="X1194" s="19"/>
    </row>
    <row r="1195" spans="1:24" s="391" customFormat="1" x14ac:dyDescent="0.25">
      <c r="A1195" s="384" t="s">
        <v>4901</v>
      </c>
      <c r="B1195" s="385" t="s">
        <v>4902</v>
      </c>
      <c r="C1195" s="386" t="s">
        <v>2076</v>
      </c>
      <c r="D1195" s="384" t="s">
        <v>4903</v>
      </c>
      <c r="E1195" s="384" t="s">
        <v>4904</v>
      </c>
      <c r="F1195" s="387">
        <v>45199</v>
      </c>
      <c r="G1195" s="384" t="s">
        <v>325</v>
      </c>
      <c r="H1195" s="384"/>
      <c r="I1195" s="433">
        <v>0</v>
      </c>
      <c r="J1195" s="433">
        <v>0</v>
      </c>
      <c r="K1195" s="433">
        <v>0</v>
      </c>
      <c r="L1195" s="433">
        <v>0</v>
      </c>
      <c r="M1195" s="433"/>
      <c r="N1195" s="434">
        <v>0</v>
      </c>
      <c r="O1195" s="434"/>
      <c r="P1195" s="434">
        <f t="shared" si="63"/>
        <v>0</v>
      </c>
      <c r="Q1195" s="434">
        <v>0</v>
      </c>
      <c r="R1195" s="435"/>
      <c r="S1195" s="436"/>
      <c r="T1195" s="385"/>
      <c r="U1195" s="385"/>
      <c r="V1195" s="385"/>
      <c r="W1195" s="385"/>
      <c r="X1195" s="385" t="s">
        <v>5223</v>
      </c>
    </row>
    <row r="1196" spans="1:24" s="254" customFormat="1" x14ac:dyDescent="0.25">
      <c r="A1196" s="242" t="s">
        <v>4905</v>
      </c>
      <c r="B1196" s="19" t="s">
        <v>4906</v>
      </c>
      <c r="C1196" s="280" t="s">
        <v>2076</v>
      </c>
      <c r="D1196" s="242" t="s">
        <v>4907</v>
      </c>
      <c r="E1196" s="242" t="s">
        <v>4908</v>
      </c>
      <c r="F1196" s="243">
        <v>45197</v>
      </c>
      <c r="G1196" s="242" t="s">
        <v>328</v>
      </c>
      <c r="H1196" s="242"/>
      <c r="I1196" s="16">
        <v>184828.25</v>
      </c>
      <c r="J1196" s="16">
        <v>28648.560000000001</v>
      </c>
      <c r="K1196" s="16">
        <v>176676.6</v>
      </c>
      <c r="L1196" s="16">
        <v>32878.69</v>
      </c>
      <c r="M1196" s="16"/>
      <c r="N1196" s="17">
        <v>7323.96</v>
      </c>
      <c r="O1196" s="17"/>
      <c r="P1196" s="17">
        <f t="shared" si="63"/>
        <v>430356.06000000006</v>
      </c>
      <c r="Q1196" s="17"/>
      <c r="R1196" s="18"/>
      <c r="S1196" s="305"/>
      <c r="T1196" s="19"/>
      <c r="U1196" s="19"/>
      <c r="V1196" s="19"/>
      <c r="W1196" s="19"/>
      <c r="X1196" s="19"/>
    </row>
    <row r="1197" spans="1:24" s="254" customFormat="1" x14ac:dyDescent="0.25">
      <c r="A1197" s="594" t="s">
        <v>5208</v>
      </c>
      <c r="B1197" s="613" t="s">
        <v>5209</v>
      </c>
      <c r="C1197" s="613" t="s">
        <v>2076</v>
      </c>
      <c r="D1197" s="594" t="s">
        <v>5210</v>
      </c>
      <c r="E1197" s="594" t="s">
        <v>3492</v>
      </c>
      <c r="F1197" s="598">
        <v>45204</v>
      </c>
      <c r="G1197" s="594" t="s">
        <v>325</v>
      </c>
      <c r="H1197" s="242"/>
      <c r="I1197" s="16">
        <v>6414.02</v>
      </c>
      <c r="J1197" s="16">
        <v>643.41999999999996</v>
      </c>
      <c r="K1197" s="16">
        <v>6783.17</v>
      </c>
      <c r="L1197" s="16">
        <v>1940.91</v>
      </c>
      <c r="M1197" s="16"/>
      <c r="N1197" s="17">
        <v>261.68</v>
      </c>
      <c r="O1197" s="17"/>
      <c r="P1197" s="17">
        <f t="shared" si="63"/>
        <v>16043.2</v>
      </c>
      <c r="Q1197" s="17">
        <v>17126.09</v>
      </c>
      <c r="R1197" s="18">
        <v>45205</v>
      </c>
      <c r="S1197" s="305">
        <v>3621111</v>
      </c>
      <c r="T1197" s="19"/>
      <c r="U1197" s="19"/>
      <c r="V1197" s="19"/>
      <c r="W1197" s="19"/>
      <c r="X1197" s="19"/>
    </row>
    <row r="1198" spans="1:24" s="254" customFormat="1" x14ac:dyDescent="0.25">
      <c r="A1198" s="595"/>
      <c r="B1198" s="614"/>
      <c r="C1198" s="614"/>
      <c r="D1198" s="595"/>
      <c r="E1198" s="595"/>
      <c r="F1198" s="599"/>
      <c r="G1198" s="595"/>
      <c r="H1198" s="242"/>
      <c r="I1198" s="16">
        <v>1082.8900000000001</v>
      </c>
      <c r="J1198" s="16"/>
      <c r="K1198" s="16"/>
      <c r="L1198" s="16"/>
      <c r="M1198" s="16"/>
      <c r="N1198" s="17"/>
      <c r="O1198" s="17"/>
      <c r="P1198" s="17"/>
      <c r="Q1198" s="17">
        <v>1082.8900000000001</v>
      </c>
      <c r="R1198" s="18">
        <v>45212</v>
      </c>
      <c r="S1198" s="305">
        <v>3624503</v>
      </c>
      <c r="T1198" s="19"/>
      <c r="U1198" s="19"/>
      <c r="V1198" s="19"/>
      <c r="W1198" s="19"/>
      <c r="X1198" s="19"/>
    </row>
    <row r="1199" spans="1:24" s="254" customFormat="1" x14ac:dyDescent="0.25">
      <c r="A1199" s="242" t="s">
        <v>4909</v>
      </c>
      <c r="B1199" s="19" t="s">
        <v>4910</v>
      </c>
      <c r="C1199" s="280" t="s">
        <v>2076</v>
      </c>
      <c r="D1199" s="242" t="s">
        <v>4911</v>
      </c>
      <c r="E1199" s="242" t="s">
        <v>1616</v>
      </c>
      <c r="F1199" s="243">
        <v>45205</v>
      </c>
      <c r="G1199" s="242" t="s">
        <v>328</v>
      </c>
      <c r="H1199" s="242"/>
      <c r="I1199" s="16">
        <v>2194.8200000000002</v>
      </c>
      <c r="J1199" s="16">
        <v>910.19</v>
      </c>
      <c r="K1199" s="16">
        <v>3703.57</v>
      </c>
      <c r="L1199" s="16">
        <v>712.5</v>
      </c>
      <c r="M1199" s="16"/>
      <c r="N1199" s="17">
        <v>116.53</v>
      </c>
      <c r="O1199" s="17"/>
      <c r="P1199" s="17">
        <f t="shared" si="63"/>
        <v>7637.61</v>
      </c>
      <c r="Q1199" s="17">
        <v>7668.16</v>
      </c>
      <c r="R1199" s="18">
        <v>45362</v>
      </c>
      <c r="S1199" s="305">
        <v>3726145</v>
      </c>
      <c r="T1199" s="19"/>
      <c r="U1199" s="19"/>
      <c r="V1199" s="19"/>
      <c r="W1199" s="19"/>
      <c r="X1199" s="19"/>
    </row>
    <row r="1200" spans="1:24" s="254" customFormat="1" x14ac:dyDescent="0.25">
      <c r="A1200" s="594" t="s">
        <v>5211</v>
      </c>
      <c r="B1200" s="661" t="s">
        <v>5212</v>
      </c>
      <c r="C1200" s="594" t="s">
        <v>2076</v>
      </c>
      <c r="D1200" s="594" t="s">
        <v>5213</v>
      </c>
      <c r="E1200" s="594" t="s">
        <v>1612</v>
      </c>
      <c r="F1200" s="598">
        <v>45209</v>
      </c>
      <c r="G1200" s="594" t="s">
        <v>325</v>
      </c>
      <c r="H1200" s="242"/>
      <c r="I1200" s="16">
        <v>6414.03</v>
      </c>
      <c r="J1200" s="16">
        <v>643.41999999999996</v>
      </c>
      <c r="K1200" s="16">
        <v>6783.17</v>
      </c>
      <c r="L1200" s="16">
        <v>1940.91</v>
      </c>
      <c r="M1200" s="16"/>
      <c r="N1200" s="17">
        <v>261.68</v>
      </c>
      <c r="O1200" s="17"/>
      <c r="P1200" s="17">
        <f t="shared" si="63"/>
        <v>16043.21</v>
      </c>
      <c r="Q1200" s="17">
        <v>16043.21</v>
      </c>
      <c r="R1200" s="18">
        <v>45212</v>
      </c>
      <c r="S1200" s="305">
        <v>3625322</v>
      </c>
      <c r="T1200" s="19"/>
      <c r="U1200" s="19"/>
      <c r="V1200" s="19"/>
      <c r="W1200" s="19"/>
      <c r="X1200" s="19"/>
    </row>
    <row r="1201" spans="1:24" s="254" customFormat="1" x14ac:dyDescent="0.25">
      <c r="A1201" s="595"/>
      <c r="B1201" s="663"/>
      <c r="C1201" s="595"/>
      <c r="D1201" s="595"/>
      <c r="E1201" s="595"/>
      <c r="F1201" s="599"/>
      <c r="G1201" s="595"/>
      <c r="H1201" s="242"/>
      <c r="I1201" s="16">
        <v>1082.8900000000001</v>
      </c>
      <c r="J1201" s="16"/>
      <c r="K1201" s="16"/>
      <c r="L1201" s="16"/>
      <c r="M1201" s="16"/>
      <c r="N1201" s="17"/>
      <c r="O1201" s="17"/>
      <c r="P1201" s="17"/>
      <c r="Q1201" s="17">
        <v>1082.8900000000001</v>
      </c>
      <c r="R1201" s="18">
        <v>45238</v>
      </c>
      <c r="S1201" s="305">
        <v>3645218</v>
      </c>
      <c r="T1201" s="19"/>
      <c r="U1201" s="19"/>
      <c r="V1201" s="19"/>
      <c r="W1201" s="19"/>
      <c r="X1201" s="19"/>
    </row>
    <row r="1202" spans="1:24" s="254" customFormat="1" x14ac:dyDescent="0.25">
      <c r="A1202" s="242" t="s">
        <v>5214</v>
      </c>
      <c r="B1202" s="19" t="s">
        <v>5215</v>
      </c>
      <c r="C1202" s="280" t="s">
        <v>2076</v>
      </c>
      <c r="D1202" s="242" t="s">
        <v>4918</v>
      </c>
      <c r="E1202" s="242" t="s">
        <v>4736</v>
      </c>
      <c r="F1202" s="243">
        <v>45212</v>
      </c>
      <c r="G1202" s="242" t="s">
        <v>325</v>
      </c>
      <c r="H1202" s="242"/>
      <c r="I1202" s="16">
        <v>7496.92</v>
      </c>
      <c r="J1202" s="16">
        <v>643.41999999999996</v>
      </c>
      <c r="K1202" s="16">
        <v>6783.17</v>
      </c>
      <c r="L1202" s="16">
        <v>1940.91</v>
      </c>
      <c r="M1202" s="16"/>
      <c r="N1202" s="17">
        <v>261.68</v>
      </c>
      <c r="O1202" s="17"/>
      <c r="P1202" s="17">
        <f>SUM(I1202:N1202)</f>
        <v>17126.100000000002</v>
      </c>
      <c r="Q1202" s="17">
        <v>17126.099999999999</v>
      </c>
      <c r="R1202" s="18">
        <v>45212</v>
      </c>
      <c r="S1202" s="305">
        <v>3625323</v>
      </c>
      <c r="T1202" s="19"/>
      <c r="U1202" s="19"/>
      <c r="V1202" s="19"/>
      <c r="W1202" s="19"/>
      <c r="X1202" s="19"/>
    </row>
    <row r="1203" spans="1:24" s="254" customFormat="1" x14ac:dyDescent="0.25">
      <c r="A1203" s="242" t="s">
        <v>5216</v>
      </c>
      <c r="B1203" s="19" t="s">
        <v>1904</v>
      </c>
      <c r="C1203" s="280" t="s">
        <v>2076</v>
      </c>
      <c r="D1203" s="242" t="s">
        <v>5217</v>
      </c>
      <c r="E1203" s="242" t="s">
        <v>4837</v>
      </c>
      <c r="F1203" s="243">
        <v>45216</v>
      </c>
      <c r="G1203" s="242" t="s">
        <v>328</v>
      </c>
      <c r="H1203" s="242"/>
      <c r="I1203" s="16">
        <v>2194.8200000000002</v>
      </c>
      <c r="J1203" s="16">
        <v>910.19</v>
      </c>
      <c r="K1203" s="16">
        <v>3703.57</v>
      </c>
      <c r="L1203" s="16">
        <v>712.5</v>
      </c>
      <c r="M1203" s="16"/>
      <c r="N1203" s="17">
        <v>116.53</v>
      </c>
      <c r="O1203" s="17"/>
      <c r="P1203" s="17">
        <f>SUM(I1203:N1203)</f>
        <v>7637.61</v>
      </c>
      <c r="Q1203" s="17">
        <v>7637.61</v>
      </c>
      <c r="R1203" s="18">
        <v>45229</v>
      </c>
      <c r="S1203" s="305">
        <v>3632142</v>
      </c>
      <c r="T1203" s="19"/>
      <c r="U1203" s="19"/>
      <c r="V1203" s="19"/>
      <c r="W1203" s="19"/>
      <c r="X1203" s="19"/>
    </row>
    <row r="1204" spans="1:24" s="254" customFormat="1" x14ac:dyDescent="0.25">
      <c r="A1204" s="242" t="s">
        <v>4912</v>
      </c>
      <c r="B1204" s="19" t="s">
        <v>4913</v>
      </c>
      <c r="C1204" s="280" t="s">
        <v>2076</v>
      </c>
      <c r="D1204" s="242" t="s">
        <v>4914</v>
      </c>
      <c r="E1204" s="242" t="s">
        <v>4915</v>
      </c>
      <c r="F1204" s="243">
        <v>45218</v>
      </c>
      <c r="G1204" s="242" t="s">
        <v>331</v>
      </c>
      <c r="H1204" s="242"/>
      <c r="I1204" s="16">
        <v>48216.07</v>
      </c>
      <c r="J1204" s="16">
        <v>7473.54</v>
      </c>
      <c r="K1204" s="16">
        <v>46089.55</v>
      </c>
      <c r="L1204" s="16">
        <v>8577.0499999999993</v>
      </c>
      <c r="M1204" s="16"/>
      <c r="N1204" s="17">
        <v>1910.6</v>
      </c>
      <c r="O1204" s="17"/>
      <c r="P1204" s="17">
        <f t="shared" si="63"/>
        <v>112266.81000000001</v>
      </c>
      <c r="Q1204" s="17"/>
      <c r="R1204" s="18"/>
      <c r="S1204" s="305"/>
      <c r="T1204" s="19"/>
      <c r="U1204" s="19"/>
      <c r="V1204" s="19"/>
      <c r="W1204" s="19"/>
      <c r="X1204" s="19"/>
    </row>
    <row r="1205" spans="1:24" s="254" customFormat="1" x14ac:dyDescent="0.25">
      <c r="A1205" s="242" t="s">
        <v>4733</v>
      </c>
      <c r="B1205" s="19" t="s">
        <v>4734</v>
      </c>
      <c r="C1205" s="280" t="s">
        <v>2076</v>
      </c>
      <c r="D1205" s="242" t="s">
        <v>4735</v>
      </c>
      <c r="E1205" s="242" t="s">
        <v>4736</v>
      </c>
      <c r="F1205" s="243">
        <v>45224</v>
      </c>
      <c r="G1205" s="242" t="s">
        <v>325</v>
      </c>
      <c r="H1205" s="242"/>
      <c r="I1205" s="16">
        <v>7597.63</v>
      </c>
      <c r="J1205" s="16">
        <v>652.05999999999995</v>
      </c>
      <c r="K1205" s="16">
        <v>6874.29</v>
      </c>
      <c r="L1205" s="16">
        <v>1966.98</v>
      </c>
      <c r="M1205" s="16"/>
      <c r="N1205" s="17">
        <v>265.19</v>
      </c>
      <c r="O1205" s="17"/>
      <c r="P1205" s="17">
        <f t="shared" si="63"/>
        <v>17356.149999999998</v>
      </c>
      <c r="Q1205" s="17">
        <v>17356.150000000001</v>
      </c>
      <c r="R1205" s="18">
        <v>45229</v>
      </c>
      <c r="S1205" s="305">
        <v>3633003</v>
      </c>
      <c r="T1205" s="19"/>
      <c r="U1205" s="19"/>
      <c r="V1205" s="19"/>
      <c r="W1205" s="19"/>
      <c r="X1205" s="19"/>
    </row>
    <row r="1206" spans="1:24" s="391" customFormat="1" x14ac:dyDescent="0.25">
      <c r="A1206" s="384" t="s">
        <v>4916</v>
      </c>
      <c r="B1206" s="385" t="s">
        <v>4917</v>
      </c>
      <c r="C1206" s="386" t="s">
        <v>2076</v>
      </c>
      <c r="D1206" s="384" t="s">
        <v>4918</v>
      </c>
      <c r="E1206" s="384" t="s">
        <v>4919</v>
      </c>
      <c r="F1206" s="387">
        <v>45237</v>
      </c>
      <c r="G1206" s="384" t="s">
        <v>325</v>
      </c>
      <c r="H1206" s="384"/>
      <c r="I1206" s="433">
        <v>7597.63</v>
      </c>
      <c r="J1206" s="433">
        <v>652.05999999999995</v>
      </c>
      <c r="K1206" s="433">
        <v>6874.29</v>
      </c>
      <c r="L1206" s="433">
        <v>1966.98</v>
      </c>
      <c r="M1206" s="433"/>
      <c r="N1206" s="434">
        <v>265.19</v>
      </c>
      <c r="O1206" s="434"/>
      <c r="P1206" s="434">
        <f t="shared" si="63"/>
        <v>17356.149999999998</v>
      </c>
      <c r="Q1206" s="434"/>
      <c r="R1206" s="435"/>
      <c r="S1206" s="436"/>
      <c r="T1206" s="385"/>
      <c r="U1206" s="385"/>
      <c r="V1206" s="385"/>
      <c r="W1206" s="385"/>
      <c r="X1206" s="385" t="s">
        <v>6339</v>
      </c>
    </row>
    <row r="1207" spans="1:24" s="254" customFormat="1" x14ac:dyDescent="0.25">
      <c r="A1207" s="242" t="s">
        <v>4755</v>
      </c>
      <c r="B1207" s="19" t="s">
        <v>4748</v>
      </c>
      <c r="C1207" s="280" t="s">
        <v>2076</v>
      </c>
      <c r="D1207" s="242" t="s">
        <v>4749</v>
      </c>
      <c r="E1207" s="242" t="s">
        <v>4732</v>
      </c>
      <c r="F1207" s="243">
        <v>45239</v>
      </c>
      <c r="G1207" s="242" t="s">
        <v>331</v>
      </c>
      <c r="H1207" s="242"/>
      <c r="I1207" s="16">
        <v>4018.01</v>
      </c>
      <c r="J1207" s="16">
        <v>622.79</v>
      </c>
      <c r="K1207" s="16">
        <v>3840.8</v>
      </c>
      <c r="L1207" s="16">
        <v>714.75</v>
      </c>
      <c r="M1207" s="16"/>
      <c r="N1207" s="17">
        <v>159.22</v>
      </c>
      <c r="O1207" s="17"/>
      <c r="P1207" s="17">
        <f t="shared" si="63"/>
        <v>9355.57</v>
      </c>
      <c r="Q1207" s="17">
        <v>9335.57</v>
      </c>
      <c r="R1207" s="18">
        <v>45253</v>
      </c>
      <c r="S1207" s="305">
        <v>3650052</v>
      </c>
      <c r="T1207" s="19"/>
      <c r="U1207" s="19"/>
      <c r="V1207" s="19"/>
      <c r="W1207" s="19"/>
      <c r="X1207" s="19"/>
    </row>
    <row r="1208" spans="1:24" s="420" customFormat="1" x14ac:dyDescent="0.25">
      <c r="A1208" s="415" t="s">
        <v>4920</v>
      </c>
      <c r="B1208" s="419" t="s">
        <v>3453</v>
      </c>
      <c r="C1208" s="437" t="s">
        <v>2076</v>
      </c>
      <c r="D1208" s="415" t="s">
        <v>4921</v>
      </c>
      <c r="E1208" s="415" t="s">
        <v>4922</v>
      </c>
      <c r="F1208" s="438">
        <v>45247</v>
      </c>
      <c r="G1208" s="415" t="s">
        <v>328</v>
      </c>
      <c r="H1208" s="415"/>
      <c r="I1208" s="439">
        <v>2194.8200000000002</v>
      </c>
      <c r="J1208" s="439">
        <v>910.19</v>
      </c>
      <c r="K1208" s="439">
        <v>3703.57</v>
      </c>
      <c r="L1208" s="439">
        <v>712.5</v>
      </c>
      <c r="M1208" s="439"/>
      <c r="N1208" s="440">
        <v>116.53</v>
      </c>
      <c r="O1208" s="440"/>
      <c r="P1208" s="440">
        <f t="shared" si="63"/>
        <v>7637.61</v>
      </c>
      <c r="Q1208" s="440"/>
      <c r="R1208" s="441"/>
      <c r="S1208" s="442"/>
      <c r="T1208" s="419"/>
      <c r="U1208" s="419"/>
      <c r="V1208" s="419"/>
      <c r="W1208" s="419"/>
      <c r="X1208" s="419" t="s">
        <v>6340</v>
      </c>
    </row>
    <row r="1209" spans="1:24" s="254" customFormat="1" x14ac:dyDescent="0.25">
      <c r="A1209" s="242" t="s">
        <v>4756</v>
      </c>
      <c r="B1209" s="19" t="s">
        <v>1904</v>
      </c>
      <c r="C1209" s="280" t="s">
        <v>2076</v>
      </c>
      <c r="D1209" s="242" t="s">
        <v>4759</v>
      </c>
      <c r="E1209" s="242" t="s">
        <v>1612</v>
      </c>
      <c r="F1209" s="243">
        <v>45245</v>
      </c>
      <c r="G1209" s="242" t="s">
        <v>325</v>
      </c>
      <c r="H1209" s="242"/>
      <c r="I1209" s="16">
        <v>3798.81</v>
      </c>
      <c r="J1209" s="16">
        <v>326.02999999999997</v>
      </c>
      <c r="K1209" s="16">
        <v>3437.14</v>
      </c>
      <c r="L1209" s="16">
        <v>983.49</v>
      </c>
      <c r="M1209" s="16"/>
      <c r="N1209" s="17">
        <v>132.6</v>
      </c>
      <c r="O1209" s="17"/>
      <c r="P1209" s="17">
        <f t="shared" si="63"/>
        <v>8678.07</v>
      </c>
      <c r="Q1209" s="17">
        <v>8678.07</v>
      </c>
      <c r="R1209" s="18">
        <v>45268</v>
      </c>
      <c r="S1209" s="305">
        <v>3667012</v>
      </c>
      <c r="T1209" s="19"/>
      <c r="U1209" s="19"/>
      <c r="V1209" s="19"/>
      <c r="W1209" s="19"/>
      <c r="X1209" s="19"/>
    </row>
    <row r="1210" spans="1:24" s="254" customFormat="1" x14ac:dyDescent="0.25">
      <c r="A1210" s="242" t="s">
        <v>4757</v>
      </c>
      <c r="B1210" s="19" t="s">
        <v>1714</v>
      </c>
      <c r="C1210" s="280" t="s">
        <v>2076</v>
      </c>
      <c r="D1210" s="242" t="s">
        <v>4760</v>
      </c>
      <c r="E1210" s="242" t="s">
        <v>3671</v>
      </c>
      <c r="F1210" s="243">
        <v>45251</v>
      </c>
      <c r="G1210" s="242" t="s">
        <v>330</v>
      </c>
      <c r="H1210" s="242"/>
      <c r="I1210" s="16">
        <v>4018.01</v>
      </c>
      <c r="J1210" s="16">
        <v>622.79</v>
      </c>
      <c r="K1210" s="16">
        <v>3840.8</v>
      </c>
      <c r="L1210" s="16">
        <v>714.75</v>
      </c>
      <c r="M1210" s="16"/>
      <c r="N1210" s="17">
        <v>159.22</v>
      </c>
      <c r="O1210" s="17"/>
      <c r="P1210" s="17">
        <f t="shared" si="63"/>
        <v>9355.57</v>
      </c>
      <c r="Q1210" s="17">
        <v>9355.57</v>
      </c>
      <c r="R1210" s="18">
        <v>45267</v>
      </c>
      <c r="S1210" s="305">
        <v>3667876</v>
      </c>
      <c r="T1210" s="19"/>
      <c r="U1210" s="19"/>
      <c r="V1210" s="19"/>
      <c r="W1210" s="19"/>
      <c r="X1210" s="19"/>
    </row>
    <row r="1211" spans="1:24" s="254" customFormat="1" x14ac:dyDescent="0.25">
      <c r="A1211" s="242" t="s">
        <v>4758</v>
      </c>
      <c r="B1211" s="19" t="s">
        <v>1714</v>
      </c>
      <c r="C1211" s="280" t="s">
        <v>2076</v>
      </c>
      <c r="D1211" s="242" t="s">
        <v>4761</v>
      </c>
      <c r="E1211" s="242" t="s">
        <v>4762</v>
      </c>
      <c r="F1211" s="243">
        <v>45253</v>
      </c>
      <c r="G1211" s="242" t="s">
        <v>330</v>
      </c>
      <c r="H1211" s="242"/>
      <c r="I1211" s="16">
        <v>3528.63</v>
      </c>
      <c r="J1211" s="16">
        <v>326.02999999999997</v>
      </c>
      <c r="K1211" s="16">
        <v>3437.14</v>
      </c>
      <c r="L1211" s="16">
        <v>712.5</v>
      </c>
      <c r="M1211" s="16"/>
      <c r="N1211" s="17">
        <v>125.05</v>
      </c>
      <c r="O1211" s="17"/>
      <c r="P1211" s="17">
        <f t="shared" si="63"/>
        <v>8129.3499999999995</v>
      </c>
      <c r="Q1211" s="17">
        <v>8129.35</v>
      </c>
      <c r="R1211" s="18">
        <v>45271</v>
      </c>
      <c r="S1211" s="305">
        <v>3667866</v>
      </c>
      <c r="T1211" s="19"/>
      <c r="U1211" s="19"/>
      <c r="V1211" s="19"/>
      <c r="W1211" s="19"/>
      <c r="X1211" s="19"/>
    </row>
    <row r="1212" spans="1:24" s="254" customFormat="1" x14ac:dyDescent="0.25">
      <c r="A1212" s="242" t="s">
        <v>4923</v>
      </c>
      <c r="B1212" s="19" t="s">
        <v>4928</v>
      </c>
      <c r="C1212" s="280" t="s">
        <v>2076</v>
      </c>
      <c r="D1212" s="242" t="s">
        <v>4929</v>
      </c>
      <c r="E1212" s="242" t="s">
        <v>1864</v>
      </c>
      <c r="F1212" s="243">
        <v>45258</v>
      </c>
      <c r="G1212" s="242" t="s">
        <v>328</v>
      </c>
      <c r="H1212" s="242"/>
      <c r="I1212" s="16">
        <v>2194.8200000000002</v>
      </c>
      <c r="J1212" s="16">
        <v>910.19</v>
      </c>
      <c r="K1212" s="16">
        <v>3703.57</v>
      </c>
      <c r="L1212" s="16">
        <v>712.5</v>
      </c>
      <c r="M1212" s="16"/>
      <c r="N1212" s="17">
        <v>116.53</v>
      </c>
      <c r="O1212" s="17"/>
      <c r="P1212" s="17">
        <f t="shared" si="63"/>
        <v>7637.61</v>
      </c>
      <c r="Q1212" s="17">
        <v>7637.61</v>
      </c>
      <c r="R1212" s="18">
        <v>45386</v>
      </c>
      <c r="S1212" s="305">
        <v>3740242</v>
      </c>
      <c r="T1212" s="19"/>
      <c r="U1212" s="19"/>
      <c r="V1212" s="19"/>
      <c r="W1212" s="19"/>
      <c r="X1212" s="19"/>
    </row>
    <row r="1213" spans="1:24" s="254" customFormat="1" x14ac:dyDescent="0.25">
      <c r="A1213" s="242" t="s">
        <v>4924</v>
      </c>
      <c r="B1213" s="19" t="s">
        <v>1714</v>
      </c>
      <c r="C1213" s="280" t="s">
        <v>2076</v>
      </c>
      <c r="D1213" s="242" t="s">
        <v>4930</v>
      </c>
      <c r="E1213" s="242" t="s">
        <v>4878</v>
      </c>
      <c r="F1213" s="243">
        <v>45259</v>
      </c>
      <c r="G1213" s="242" t="s">
        <v>329</v>
      </c>
      <c r="H1213" s="242"/>
      <c r="I1213" s="16">
        <v>1618.8</v>
      </c>
      <c r="J1213" s="16">
        <v>1732.13</v>
      </c>
      <c r="K1213" s="16">
        <v>1466.93</v>
      </c>
      <c r="L1213" s="16">
        <v>712.5</v>
      </c>
      <c r="M1213" s="16"/>
      <c r="N1213" s="17">
        <v>112.5</v>
      </c>
      <c r="O1213" s="17"/>
      <c r="P1213" s="17">
        <f t="shared" si="63"/>
        <v>5642.8600000000006</v>
      </c>
      <c r="Q1213" s="17"/>
      <c r="R1213" s="305"/>
      <c r="S1213" s="305"/>
      <c r="T1213" s="19"/>
      <c r="U1213" s="19"/>
      <c r="V1213" s="19"/>
      <c r="W1213" s="19"/>
      <c r="X1213" s="19"/>
    </row>
    <row r="1214" spans="1:24" s="254" customFormat="1" x14ac:dyDescent="0.25">
      <c r="A1214" s="242" t="s">
        <v>4925</v>
      </c>
      <c r="B1214" s="19" t="s">
        <v>4931</v>
      </c>
      <c r="C1214" s="280" t="s">
        <v>2076</v>
      </c>
      <c r="D1214" s="242" t="s">
        <v>4932</v>
      </c>
      <c r="E1214" s="242" t="s">
        <v>1604</v>
      </c>
      <c r="F1214" s="243">
        <v>45261</v>
      </c>
      <c r="G1214" s="242" t="s">
        <v>3201</v>
      </c>
      <c r="H1214" s="242"/>
      <c r="I1214" s="252">
        <v>6361.4</v>
      </c>
      <c r="J1214" s="252">
        <v>920.89</v>
      </c>
      <c r="K1214" s="252">
        <v>730.3</v>
      </c>
      <c r="L1214" s="252">
        <v>6857.28</v>
      </c>
      <c r="M1214" s="252"/>
      <c r="N1214" s="252">
        <v>130.13</v>
      </c>
      <c r="O1214" s="252"/>
      <c r="P1214" s="252">
        <f t="shared" si="63"/>
        <v>14999.999999999998</v>
      </c>
      <c r="Q1214" s="252">
        <v>15060.01</v>
      </c>
      <c r="R1214" s="183">
        <v>45373</v>
      </c>
      <c r="S1214" s="255">
        <v>3733728</v>
      </c>
      <c r="T1214" s="19"/>
      <c r="U1214" s="19"/>
      <c r="V1214" s="19"/>
      <c r="W1214" s="19"/>
      <c r="X1214" s="19"/>
    </row>
    <row r="1215" spans="1:24" s="254" customFormat="1" x14ac:dyDescent="0.25">
      <c r="A1215" s="242" t="s">
        <v>4926</v>
      </c>
      <c r="B1215" s="19" t="s">
        <v>4933</v>
      </c>
      <c r="C1215" s="280" t="s">
        <v>2076</v>
      </c>
      <c r="D1215" s="242" t="s">
        <v>4934</v>
      </c>
      <c r="E1215" s="242" t="s">
        <v>4935</v>
      </c>
      <c r="F1215" s="243">
        <v>45264</v>
      </c>
      <c r="G1215" s="242" t="s">
        <v>331</v>
      </c>
      <c r="H1215" s="242"/>
      <c r="I1215" s="16">
        <v>4018.01</v>
      </c>
      <c r="J1215" s="16">
        <v>622.79</v>
      </c>
      <c r="K1215" s="16">
        <v>3840.8</v>
      </c>
      <c r="L1215" s="16">
        <v>714.75</v>
      </c>
      <c r="M1215" s="16"/>
      <c r="N1215" s="17">
        <v>159.22</v>
      </c>
      <c r="O1215" s="17"/>
      <c r="P1215" s="17">
        <f t="shared" si="63"/>
        <v>9355.57</v>
      </c>
      <c r="Q1215" s="17">
        <v>9355.57</v>
      </c>
      <c r="R1215" s="18">
        <v>45306</v>
      </c>
      <c r="S1215" s="305">
        <v>3683539</v>
      </c>
      <c r="T1215" s="19"/>
      <c r="U1215" s="19"/>
      <c r="V1215" s="19"/>
      <c r="W1215" s="19"/>
      <c r="X1215" s="19"/>
    </row>
    <row r="1216" spans="1:24" s="391" customFormat="1" x14ac:dyDescent="0.25">
      <c r="A1216" s="384" t="s">
        <v>4927</v>
      </c>
      <c r="B1216" s="385" t="s">
        <v>4917</v>
      </c>
      <c r="C1216" s="386" t="s">
        <v>2076</v>
      </c>
      <c r="D1216" s="384" t="s">
        <v>4936</v>
      </c>
      <c r="E1216" s="384" t="s">
        <v>4736</v>
      </c>
      <c r="F1216" s="387">
        <v>45265</v>
      </c>
      <c r="G1216" s="384" t="s">
        <v>325</v>
      </c>
      <c r="H1216" s="384"/>
      <c r="I1216" s="433">
        <v>7597.63</v>
      </c>
      <c r="J1216" s="433">
        <v>652.05999999999995</v>
      </c>
      <c r="K1216" s="433">
        <v>6874.29</v>
      </c>
      <c r="L1216" s="433">
        <v>1966.98</v>
      </c>
      <c r="M1216" s="433"/>
      <c r="N1216" s="434">
        <v>265.19</v>
      </c>
      <c r="O1216" s="434"/>
      <c r="P1216" s="434">
        <f t="shared" si="63"/>
        <v>17356.149999999998</v>
      </c>
      <c r="Q1216" s="434"/>
      <c r="R1216" s="436"/>
      <c r="S1216" s="436"/>
      <c r="T1216" s="385"/>
      <c r="U1216" s="385"/>
      <c r="V1216" s="385"/>
      <c r="W1216" s="385"/>
      <c r="X1216" s="385" t="s">
        <v>6035</v>
      </c>
    </row>
    <row r="1217" spans="1:25" s="254" customFormat="1" x14ac:dyDescent="0.25">
      <c r="A1217" s="242" t="s">
        <v>4937</v>
      </c>
      <c r="B1217" s="19" t="s">
        <v>4938</v>
      </c>
      <c r="C1217" s="280" t="s">
        <v>2076</v>
      </c>
      <c r="D1217" s="242" t="s">
        <v>4939</v>
      </c>
      <c r="E1217" s="242" t="s">
        <v>1629</v>
      </c>
      <c r="F1217" s="243">
        <v>45281</v>
      </c>
      <c r="G1217" s="242" t="s">
        <v>330</v>
      </c>
      <c r="H1217" s="242"/>
      <c r="I1217" s="16">
        <v>3528.63</v>
      </c>
      <c r="J1217" s="16">
        <v>326.02999999999997</v>
      </c>
      <c r="K1217" s="16">
        <v>3437.14</v>
      </c>
      <c r="L1217" s="16">
        <v>712.5</v>
      </c>
      <c r="M1217" s="16"/>
      <c r="N1217" s="17">
        <v>125.05</v>
      </c>
      <c r="O1217" s="17"/>
      <c r="P1217" s="17">
        <f t="shared" si="63"/>
        <v>8129.3499999999995</v>
      </c>
      <c r="Q1217" s="17">
        <v>8129.35</v>
      </c>
      <c r="R1217" s="18">
        <v>45300</v>
      </c>
      <c r="S1217" s="305">
        <v>3682401</v>
      </c>
      <c r="T1217" s="19"/>
      <c r="U1217" s="19"/>
      <c r="V1217" s="19"/>
      <c r="W1217" s="19"/>
      <c r="X1217" s="19"/>
    </row>
    <row r="1218" spans="1:25" s="254" customFormat="1" x14ac:dyDescent="0.25">
      <c r="A1218" s="242" t="s">
        <v>5111</v>
      </c>
      <c r="B1218" s="19" t="s">
        <v>5112</v>
      </c>
      <c r="C1218" s="280" t="s">
        <v>2076</v>
      </c>
      <c r="D1218" s="242" t="s">
        <v>5113</v>
      </c>
      <c r="E1218" s="242" t="s">
        <v>5114</v>
      </c>
      <c r="F1218" s="243">
        <v>45302</v>
      </c>
      <c r="G1218" s="242" t="s">
        <v>330</v>
      </c>
      <c r="H1218" s="242"/>
      <c r="I1218" s="16">
        <v>3528.63</v>
      </c>
      <c r="J1218" s="16">
        <v>326.02999999999997</v>
      </c>
      <c r="K1218" s="16">
        <v>3437.14</v>
      </c>
      <c r="L1218" s="16">
        <v>712.5</v>
      </c>
      <c r="M1218" s="16"/>
      <c r="N1218" s="17">
        <v>125.05</v>
      </c>
      <c r="O1218" s="17"/>
      <c r="P1218" s="17">
        <f t="shared" si="63"/>
        <v>8129.3499999999995</v>
      </c>
      <c r="Q1218" s="17">
        <v>8129.35</v>
      </c>
      <c r="R1218" s="18">
        <v>45316</v>
      </c>
      <c r="S1218" s="305">
        <v>3688146</v>
      </c>
      <c r="T1218" s="19"/>
      <c r="U1218" s="19"/>
      <c r="V1218" s="19"/>
      <c r="W1218" s="19"/>
      <c r="X1218" s="19"/>
    </row>
    <row r="1219" spans="1:25" s="254" customFormat="1" x14ac:dyDescent="0.25">
      <c r="A1219" s="242" t="s">
        <v>5139</v>
      </c>
      <c r="B1219" s="19" t="s">
        <v>5140</v>
      </c>
      <c r="C1219" s="280" t="s">
        <v>2076</v>
      </c>
      <c r="D1219" s="242" t="s">
        <v>5141</v>
      </c>
      <c r="E1219" s="242" t="s">
        <v>1600</v>
      </c>
      <c r="F1219" s="243">
        <v>45320</v>
      </c>
      <c r="G1219" s="242" t="s">
        <v>331</v>
      </c>
      <c r="H1219" s="242"/>
      <c r="I1219" s="16">
        <v>4035.76</v>
      </c>
      <c r="J1219" s="16">
        <v>625.54999999999995</v>
      </c>
      <c r="K1219" s="16">
        <v>3857.77</v>
      </c>
      <c r="L1219" s="16">
        <v>717.91</v>
      </c>
      <c r="M1219" s="16"/>
      <c r="N1219" s="17">
        <v>159.91999999999999</v>
      </c>
      <c r="O1219" s="17"/>
      <c r="P1219" s="17">
        <f t="shared" si="63"/>
        <v>9396.91</v>
      </c>
      <c r="Q1219" s="17">
        <v>8679</v>
      </c>
      <c r="R1219" s="18">
        <v>45327</v>
      </c>
      <c r="S1219" s="305">
        <v>3695442</v>
      </c>
      <c r="T1219" s="19"/>
      <c r="U1219" s="19"/>
      <c r="V1219" s="19"/>
      <c r="W1219" s="19"/>
      <c r="X1219" s="19"/>
    </row>
    <row r="1220" spans="1:25" s="254" customFormat="1" x14ac:dyDescent="0.25">
      <c r="A1220" s="242" t="s">
        <v>5200</v>
      </c>
      <c r="B1220" s="19" t="s">
        <v>5201</v>
      </c>
      <c r="C1220" s="280" t="s">
        <v>2076</v>
      </c>
      <c r="D1220" s="242" t="s">
        <v>5202</v>
      </c>
      <c r="E1220" s="242" t="s">
        <v>3492</v>
      </c>
      <c r="F1220" s="243">
        <v>45335</v>
      </c>
      <c r="G1220" s="242" t="s">
        <v>325</v>
      </c>
      <c r="H1220" s="242"/>
      <c r="I1220" s="288">
        <v>7631.19</v>
      </c>
      <c r="J1220" s="288">
        <v>654.94000000000005</v>
      </c>
      <c r="K1220" s="288">
        <v>6904.66</v>
      </c>
      <c r="L1220" s="288">
        <v>1975.67</v>
      </c>
      <c r="M1220" s="288"/>
      <c r="N1220" s="252">
        <v>266.37</v>
      </c>
      <c r="O1220" s="252"/>
      <c r="P1220" s="252">
        <f t="shared" si="63"/>
        <v>17432.829999999998</v>
      </c>
      <c r="Q1220" s="252">
        <v>17432.830000000002</v>
      </c>
      <c r="R1220" s="183">
        <v>45338</v>
      </c>
      <c r="S1220" s="255">
        <v>3705360</v>
      </c>
      <c r="T1220" s="19"/>
      <c r="U1220" s="19"/>
      <c r="V1220" s="19"/>
      <c r="W1220" s="19"/>
      <c r="X1220" s="19"/>
    </row>
    <row r="1221" spans="1:25" s="254" customFormat="1" x14ac:dyDescent="0.25">
      <c r="A1221" s="242" t="s">
        <v>5277</v>
      </c>
      <c r="B1221" s="19" t="s">
        <v>5278</v>
      </c>
      <c r="C1221" s="280" t="s">
        <v>2076</v>
      </c>
      <c r="D1221" s="242" t="s">
        <v>5279</v>
      </c>
      <c r="E1221" s="242" t="s">
        <v>1604</v>
      </c>
      <c r="F1221" s="243">
        <v>45345</v>
      </c>
      <c r="G1221" s="242" t="s">
        <v>331</v>
      </c>
      <c r="H1221" s="242"/>
      <c r="I1221" s="16">
        <v>4035.76</v>
      </c>
      <c r="J1221" s="16">
        <v>625.54999999999995</v>
      </c>
      <c r="K1221" s="16">
        <v>3857.77</v>
      </c>
      <c r="L1221" s="16">
        <v>717.91</v>
      </c>
      <c r="M1221" s="16"/>
      <c r="N1221" s="17">
        <v>159.91999999999999</v>
      </c>
      <c r="O1221" s="17"/>
      <c r="P1221" s="17">
        <f t="shared" si="63"/>
        <v>9396.91</v>
      </c>
      <c r="Q1221" s="17">
        <v>9396.91</v>
      </c>
      <c r="R1221" s="18">
        <v>45357</v>
      </c>
      <c r="S1221" s="305">
        <v>3723899</v>
      </c>
      <c r="T1221" s="19"/>
      <c r="U1221" s="19"/>
      <c r="V1221" s="19"/>
      <c r="W1221" s="19"/>
      <c r="X1221" s="19"/>
    </row>
    <row r="1222" spans="1:25" s="254" customFormat="1" x14ac:dyDescent="0.25">
      <c r="A1222" s="242" t="s">
        <v>5281</v>
      </c>
      <c r="B1222" s="237" t="s">
        <v>5146</v>
      </c>
      <c r="C1222" s="280" t="s">
        <v>2076</v>
      </c>
      <c r="D1222" s="235" t="s">
        <v>5257</v>
      </c>
      <c r="E1222" s="242" t="s">
        <v>1604</v>
      </c>
      <c r="F1222" s="232">
        <v>45322</v>
      </c>
      <c r="G1222" s="242" t="s">
        <v>331</v>
      </c>
      <c r="H1222" s="242"/>
      <c r="I1222" s="252">
        <v>4035.76</v>
      </c>
      <c r="J1222" s="252">
        <v>625.54999999999995</v>
      </c>
      <c r="K1222" s="252">
        <v>3857.77</v>
      </c>
      <c r="L1222" s="252">
        <v>717.91</v>
      </c>
      <c r="M1222" s="252"/>
      <c r="N1222" s="252">
        <v>159.91999999999999</v>
      </c>
      <c r="O1222" s="252"/>
      <c r="P1222" s="252">
        <f t="shared" si="63"/>
        <v>9396.91</v>
      </c>
      <c r="Q1222" s="252">
        <v>9396.91</v>
      </c>
      <c r="R1222" s="183">
        <v>45364</v>
      </c>
      <c r="S1222" s="255">
        <v>3727240</v>
      </c>
      <c r="T1222" s="19"/>
      <c r="U1222" s="19"/>
      <c r="V1222" s="19"/>
      <c r="W1222" s="19"/>
      <c r="X1222" s="19"/>
    </row>
    <row r="1223" spans="1:25" s="254" customFormat="1" x14ac:dyDescent="0.25">
      <c r="A1223" s="242" t="s">
        <v>5315</v>
      </c>
      <c r="B1223" s="19" t="s">
        <v>5316</v>
      </c>
      <c r="C1223" s="280" t="s">
        <v>2076</v>
      </c>
      <c r="D1223" s="242" t="s">
        <v>5317</v>
      </c>
      <c r="E1223" s="242" t="s">
        <v>4736</v>
      </c>
      <c r="F1223" s="243">
        <v>45369</v>
      </c>
      <c r="G1223" s="242" t="s">
        <v>325</v>
      </c>
      <c r="H1223" s="242"/>
      <c r="I1223" s="16">
        <v>7631.19</v>
      </c>
      <c r="J1223" s="16">
        <v>654.94000000000005</v>
      </c>
      <c r="K1223" s="16">
        <v>6904.66</v>
      </c>
      <c r="L1223" s="16">
        <v>1975.67</v>
      </c>
      <c r="M1223" s="16"/>
      <c r="N1223" s="17">
        <v>266.37</v>
      </c>
      <c r="O1223" s="17"/>
      <c r="P1223" s="17">
        <f t="shared" si="63"/>
        <v>17432.829999999998</v>
      </c>
      <c r="Q1223" s="17">
        <v>17432.82</v>
      </c>
      <c r="R1223" s="18">
        <v>45372</v>
      </c>
      <c r="S1223" s="305">
        <v>3733723</v>
      </c>
      <c r="T1223" s="19"/>
      <c r="U1223" s="19"/>
      <c r="V1223" s="19"/>
      <c r="W1223" s="19"/>
      <c r="X1223" s="19"/>
    </row>
    <row r="1224" spans="1:25" s="254" customFormat="1" x14ac:dyDescent="0.25">
      <c r="A1224" s="242" t="s">
        <v>5356</v>
      </c>
      <c r="B1224" s="19" t="s">
        <v>1714</v>
      </c>
      <c r="C1224" s="280" t="s">
        <v>2076</v>
      </c>
      <c r="D1224" s="242" t="s">
        <v>5357</v>
      </c>
      <c r="E1224" s="242" t="s">
        <v>5339</v>
      </c>
      <c r="F1224" s="243">
        <v>45377</v>
      </c>
      <c r="G1224" s="242" t="s">
        <v>330</v>
      </c>
      <c r="H1224" s="242"/>
      <c r="I1224" s="16">
        <v>3544.22</v>
      </c>
      <c r="J1224" s="16">
        <v>327.47000000000003</v>
      </c>
      <c r="K1224" s="16">
        <v>3452.33</v>
      </c>
      <c r="L1224" s="16">
        <v>715.65</v>
      </c>
      <c r="M1224" s="16"/>
      <c r="N1224" s="17">
        <v>125.6</v>
      </c>
      <c r="O1224" s="17"/>
      <c r="P1224" s="17">
        <f t="shared" si="63"/>
        <v>8165.2699999999995</v>
      </c>
      <c r="Q1224" s="17">
        <v>8165.27</v>
      </c>
      <c r="R1224" s="18">
        <v>45388</v>
      </c>
      <c r="S1224" s="305">
        <v>3742193</v>
      </c>
      <c r="T1224" s="19"/>
      <c r="U1224" s="19"/>
      <c r="V1224" s="19"/>
      <c r="W1224" s="19"/>
      <c r="X1224" s="19"/>
    </row>
    <row r="1225" spans="1:25" s="429" customFormat="1" x14ac:dyDescent="0.25">
      <c r="A1225" s="673" t="s">
        <v>5367</v>
      </c>
      <c r="B1225" s="675" t="s">
        <v>5368</v>
      </c>
      <c r="C1225" s="675" t="s">
        <v>2076</v>
      </c>
      <c r="D1225" s="673" t="s">
        <v>5369</v>
      </c>
      <c r="E1225" s="673" t="s">
        <v>1622</v>
      </c>
      <c r="F1225" s="671">
        <v>45384</v>
      </c>
      <c r="G1225" s="673" t="s">
        <v>331</v>
      </c>
      <c r="H1225" s="425" t="s">
        <v>5370</v>
      </c>
      <c r="I1225" s="430">
        <v>8071.52</v>
      </c>
      <c r="J1225" s="430">
        <v>1251.0899999999999</v>
      </c>
      <c r="K1225" s="430">
        <v>7715.53</v>
      </c>
      <c r="L1225" s="430">
        <v>1435.82</v>
      </c>
      <c r="M1225" s="430"/>
      <c r="N1225" s="431">
        <v>319.83999999999997</v>
      </c>
      <c r="O1225" s="431"/>
      <c r="P1225" s="431">
        <f t="shared" si="63"/>
        <v>18793.8</v>
      </c>
      <c r="Q1225" s="431"/>
      <c r="R1225" s="432"/>
      <c r="S1225" s="432"/>
      <c r="T1225" s="428"/>
      <c r="U1225" s="428"/>
      <c r="V1225" s="428"/>
      <c r="W1225" s="428"/>
      <c r="X1225" s="428"/>
      <c r="Y1225" s="429" t="s">
        <v>6342</v>
      </c>
    </row>
    <row r="1226" spans="1:25" s="429" customFormat="1" x14ac:dyDescent="0.25">
      <c r="A1226" s="674"/>
      <c r="B1226" s="676"/>
      <c r="C1226" s="676"/>
      <c r="D1226" s="674"/>
      <c r="E1226" s="674"/>
      <c r="F1226" s="672"/>
      <c r="G1226" s="674"/>
      <c r="H1226" s="425" t="s">
        <v>5371</v>
      </c>
      <c r="I1226" s="430">
        <v>4035.76</v>
      </c>
      <c r="J1226" s="430">
        <v>625.54999999999995</v>
      </c>
      <c r="K1226" s="430">
        <v>3857.77</v>
      </c>
      <c r="L1226" s="430">
        <v>717.91</v>
      </c>
      <c r="M1226" s="430"/>
      <c r="N1226" s="431">
        <v>159.91999999999999</v>
      </c>
      <c r="O1226" s="431"/>
      <c r="P1226" s="431">
        <f t="shared" si="63"/>
        <v>9396.91</v>
      </c>
      <c r="Q1226" s="431"/>
      <c r="R1226" s="432"/>
      <c r="S1226" s="432"/>
      <c r="T1226" s="428"/>
      <c r="U1226" s="428"/>
      <c r="V1226" s="428"/>
      <c r="W1226" s="428"/>
      <c r="X1226" s="428"/>
    </row>
    <row r="1227" spans="1:25" s="254" customFormat="1" x14ac:dyDescent="0.25">
      <c r="A1227" s="242" t="s">
        <v>5372</v>
      </c>
      <c r="B1227" s="19" t="s">
        <v>5373</v>
      </c>
      <c r="C1227" s="280" t="s">
        <v>2076</v>
      </c>
      <c r="D1227" s="242" t="s">
        <v>5374</v>
      </c>
      <c r="E1227" s="242" t="s">
        <v>1604</v>
      </c>
      <c r="F1227" s="243">
        <v>45394</v>
      </c>
      <c r="G1227" s="242" t="s">
        <v>331</v>
      </c>
      <c r="H1227" s="242"/>
      <c r="I1227" s="16">
        <v>4035.76</v>
      </c>
      <c r="J1227" s="16">
        <v>625.54999999999995</v>
      </c>
      <c r="K1227" s="16">
        <v>3857.77</v>
      </c>
      <c r="L1227" s="16">
        <v>717.91</v>
      </c>
      <c r="M1227" s="16"/>
      <c r="N1227" s="17">
        <v>159.91999999999999</v>
      </c>
      <c r="O1227" s="17"/>
      <c r="P1227" s="17">
        <f t="shared" si="63"/>
        <v>9396.91</v>
      </c>
      <c r="Q1227" s="17">
        <v>9396.9</v>
      </c>
      <c r="R1227" s="18">
        <v>45404</v>
      </c>
      <c r="S1227" s="305">
        <v>3750059</v>
      </c>
      <c r="T1227" s="19"/>
      <c r="U1227" s="19"/>
      <c r="V1227" s="19"/>
      <c r="W1227" s="19"/>
      <c r="X1227" s="19"/>
    </row>
    <row r="1228" spans="1:25" s="254" customFormat="1" x14ac:dyDescent="0.25">
      <c r="A1228" s="242" t="s">
        <v>5375</v>
      </c>
      <c r="B1228" s="19" t="s">
        <v>5376</v>
      </c>
      <c r="C1228" s="280" t="s">
        <v>2076</v>
      </c>
      <c r="D1228" s="242" t="s">
        <v>5377</v>
      </c>
      <c r="E1228" s="242" t="s">
        <v>3492</v>
      </c>
      <c r="F1228" s="243">
        <v>45398</v>
      </c>
      <c r="G1228" s="242" t="s">
        <v>325</v>
      </c>
      <c r="H1228" s="242"/>
      <c r="I1228" s="16">
        <v>7631.19</v>
      </c>
      <c r="J1228" s="16">
        <v>654.94000000000005</v>
      </c>
      <c r="K1228" s="16">
        <v>6904.66</v>
      </c>
      <c r="L1228" s="16">
        <v>1975.67</v>
      </c>
      <c r="M1228" s="16"/>
      <c r="N1228" s="17">
        <v>266.37</v>
      </c>
      <c r="O1228" s="17"/>
      <c r="P1228" s="17">
        <f t="shared" si="63"/>
        <v>17432.829999999998</v>
      </c>
      <c r="Q1228" s="17">
        <v>17432.830000000002</v>
      </c>
      <c r="R1228" s="18">
        <v>45401</v>
      </c>
      <c r="S1228" s="305">
        <v>3747977</v>
      </c>
      <c r="T1228" s="19"/>
      <c r="U1228" s="19"/>
      <c r="V1228" s="19"/>
      <c r="W1228" s="19"/>
      <c r="X1228" s="19"/>
    </row>
    <row r="1229" spans="1:25" s="254" customFormat="1" x14ac:dyDescent="0.25">
      <c r="A1229" s="242" t="s">
        <v>5417</v>
      </c>
      <c r="B1229" s="19" t="s">
        <v>5418</v>
      </c>
      <c r="C1229" s="280" t="s">
        <v>2076</v>
      </c>
      <c r="D1229" s="242" t="s">
        <v>5419</v>
      </c>
      <c r="E1229" s="242" t="s">
        <v>3492</v>
      </c>
      <c r="F1229" s="243">
        <v>45398</v>
      </c>
      <c r="G1229" s="242" t="s">
        <v>325</v>
      </c>
      <c r="H1229" s="242"/>
      <c r="I1229" s="16">
        <v>7703.93</v>
      </c>
      <c r="J1229" s="16">
        <v>661.18</v>
      </c>
      <c r="K1229" s="16">
        <v>6970.47</v>
      </c>
      <c r="L1229" s="16">
        <v>1994.5</v>
      </c>
      <c r="M1229" s="16"/>
      <c r="N1229" s="17">
        <v>268.89999999999998</v>
      </c>
      <c r="O1229" s="17"/>
      <c r="P1229" s="17">
        <f t="shared" si="63"/>
        <v>17598.980000000003</v>
      </c>
      <c r="Q1229" s="17">
        <v>17598.98</v>
      </c>
      <c r="R1229" s="18">
        <v>45419</v>
      </c>
      <c r="S1229" s="305">
        <v>3758960</v>
      </c>
      <c r="T1229" s="19"/>
      <c r="U1229" s="19"/>
      <c r="V1229" s="19"/>
      <c r="W1229" s="19"/>
      <c r="X1229" s="19"/>
    </row>
    <row r="1230" spans="1:25" s="254" customFormat="1" x14ac:dyDescent="0.25">
      <c r="A1230" s="242" t="s">
        <v>5452</v>
      </c>
      <c r="B1230" s="19" t="s">
        <v>1714</v>
      </c>
      <c r="C1230" s="280" t="s">
        <v>2076</v>
      </c>
      <c r="D1230" s="242" t="s">
        <v>5453</v>
      </c>
      <c r="E1230" s="242" t="s">
        <v>4935</v>
      </c>
      <c r="F1230" s="243">
        <v>45436</v>
      </c>
      <c r="G1230" s="242" t="s">
        <v>331</v>
      </c>
      <c r="H1230" s="242"/>
      <c r="I1230" s="16">
        <v>4074.22</v>
      </c>
      <c r="J1230" s="16">
        <v>631.51</v>
      </c>
      <c r="K1230" s="16">
        <v>3894.53</v>
      </c>
      <c r="L1230" s="16">
        <v>724.75</v>
      </c>
      <c r="M1230" s="16"/>
      <c r="N1230" s="17">
        <v>161.44</v>
      </c>
      <c r="O1230" s="17"/>
      <c r="P1230" s="17">
        <f t="shared" si="63"/>
        <v>9486.4500000000007</v>
      </c>
      <c r="Q1230" s="17">
        <v>9486.4500000000007</v>
      </c>
      <c r="R1230" s="18">
        <v>45443</v>
      </c>
      <c r="S1230" s="305">
        <v>3785778</v>
      </c>
      <c r="T1230" s="19"/>
      <c r="U1230" s="19"/>
      <c r="V1230" s="19"/>
      <c r="W1230" s="19"/>
      <c r="X1230" s="19"/>
    </row>
    <row r="1231" spans="1:25" s="254" customFormat="1" x14ac:dyDescent="0.25">
      <c r="A1231" s="242" t="s">
        <v>5505</v>
      </c>
      <c r="B1231" s="19" t="s">
        <v>1714</v>
      </c>
      <c r="C1231" s="280" t="s">
        <v>2076</v>
      </c>
      <c r="D1231" s="242" t="s">
        <v>5506</v>
      </c>
      <c r="E1231" s="242" t="s">
        <v>4732</v>
      </c>
      <c r="F1231" s="243">
        <v>45462</v>
      </c>
      <c r="G1231" s="242" t="s">
        <v>331</v>
      </c>
      <c r="H1231" s="242"/>
      <c r="I1231" s="16">
        <v>4074.22</v>
      </c>
      <c r="J1231" s="16">
        <v>631.51</v>
      </c>
      <c r="K1231" s="16">
        <v>3894.53</v>
      </c>
      <c r="L1231" s="16">
        <v>724.75</v>
      </c>
      <c r="M1231" s="16"/>
      <c r="N1231" s="17">
        <v>161.44</v>
      </c>
      <c r="O1231" s="17"/>
      <c r="P1231" s="17">
        <f t="shared" si="63"/>
        <v>9486.4500000000007</v>
      </c>
      <c r="Q1231" s="17">
        <v>9486.4500000000007</v>
      </c>
      <c r="R1231" s="18">
        <v>45495</v>
      </c>
      <c r="S1231" s="305">
        <v>3810617</v>
      </c>
      <c r="T1231" s="19"/>
      <c r="U1231" s="19"/>
      <c r="V1231" s="19"/>
      <c r="W1231" s="19"/>
      <c r="X1231" s="19"/>
    </row>
    <row r="1232" spans="1:25" s="254" customFormat="1" x14ac:dyDescent="0.25">
      <c r="A1232" s="279" t="s">
        <v>5650</v>
      </c>
      <c r="B1232" s="19" t="s">
        <v>1714</v>
      </c>
      <c r="C1232" s="280"/>
      <c r="D1232" s="242" t="s">
        <v>5651</v>
      </c>
      <c r="E1232" s="242" t="s">
        <v>1600</v>
      </c>
      <c r="F1232" s="243">
        <v>45450</v>
      </c>
      <c r="G1232" s="242" t="s">
        <v>331</v>
      </c>
      <c r="H1232" s="242"/>
      <c r="I1232" s="16">
        <v>4074.22</v>
      </c>
      <c r="J1232" s="16">
        <v>631.51</v>
      </c>
      <c r="K1232" s="16">
        <v>3894.53</v>
      </c>
      <c r="L1232" s="16">
        <v>724.75</v>
      </c>
      <c r="M1232" s="16"/>
      <c r="N1232" s="17">
        <v>161.44</v>
      </c>
      <c r="O1232" s="17"/>
      <c r="P1232" s="17">
        <f t="shared" si="63"/>
        <v>9486.4500000000007</v>
      </c>
      <c r="Q1232" s="17">
        <v>9486.4500000000007</v>
      </c>
      <c r="R1232" s="18">
        <v>45467</v>
      </c>
      <c r="S1232" s="305">
        <v>3796984</v>
      </c>
      <c r="T1232" s="19"/>
      <c r="U1232" s="19"/>
      <c r="V1232" s="19"/>
      <c r="W1232" s="19"/>
      <c r="X1232" s="19"/>
    </row>
    <row r="1233" spans="1:24" s="254" customFormat="1" x14ac:dyDescent="0.25">
      <c r="A1233" s="242" t="s">
        <v>5528</v>
      </c>
      <c r="B1233" s="19" t="s">
        <v>5529</v>
      </c>
      <c r="C1233" s="280" t="s">
        <v>2076</v>
      </c>
      <c r="D1233" s="242" t="s">
        <v>5530</v>
      </c>
      <c r="E1233" s="242" t="s">
        <v>3492</v>
      </c>
      <c r="F1233" s="243">
        <v>45460</v>
      </c>
      <c r="G1233" s="242" t="s">
        <v>325</v>
      </c>
      <c r="H1233" s="242"/>
      <c r="I1233" s="16">
        <v>7703.93</v>
      </c>
      <c r="J1233" s="16">
        <v>661.18</v>
      </c>
      <c r="K1233" s="16">
        <v>6970.47</v>
      </c>
      <c r="L1233" s="16">
        <v>1994.5</v>
      </c>
      <c r="M1233" s="16"/>
      <c r="N1233" s="17">
        <v>268.89999999999998</v>
      </c>
      <c r="O1233" s="17"/>
      <c r="P1233" s="17">
        <f t="shared" si="63"/>
        <v>17598.980000000003</v>
      </c>
      <c r="Q1233" s="17" t="s">
        <v>5531</v>
      </c>
      <c r="R1233" s="18">
        <v>45469</v>
      </c>
      <c r="S1233" s="305">
        <v>3797389</v>
      </c>
      <c r="T1233" s="19"/>
      <c r="U1233" s="19"/>
      <c r="V1233" s="19"/>
      <c r="W1233" s="19"/>
      <c r="X1233" s="19"/>
    </row>
    <row r="1234" spans="1:24" s="254" customFormat="1" x14ac:dyDescent="0.25">
      <c r="A1234" s="242" t="s">
        <v>5577</v>
      </c>
      <c r="B1234" s="19" t="s">
        <v>5578</v>
      </c>
      <c r="C1234" s="280" t="s">
        <v>2076</v>
      </c>
      <c r="D1234" s="242" t="s">
        <v>5579</v>
      </c>
      <c r="E1234" s="242" t="s">
        <v>5114</v>
      </c>
      <c r="F1234" s="243">
        <v>45463</v>
      </c>
      <c r="G1234" s="242" t="s">
        <v>330</v>
      </c>
      <c r="H1234" s="242"/>
      <c r="I1234" s="16">
        <v>7228.76</v>
      </c>
      <c r="J1234" s="16">
        <v>667.9</v>
      </c>
      <c r="K1234" s="16">
        <v>7041.34</v>
      </c>
      <c r="L1234" s="16">
        <v>1459.63</v>
      </c>
      <c r="M1234" s="16"/>
      <c r="N1234" s="17">
        <v>256.18</v>
      </c>
      <c r="O1234" s="17"/>
      <c r="P1234" s="17">
        <f t="shared" si="63"/>
        <v>16653.810000000001</v>
      </c>
      <c r="Q1234" s="17">
        <v>16653.810000000001</v>
      </c>
      <c r="R1234" s="18">
        <v>45520</v>
      </c>
      <c r="S1234" s="305">
        <v>3829223</v>
      </c>
      <c r="T1234" s="19"/>
      <c r="U1234" s="19"/>
      <c r="V1234" s="19"/>
      <c r="W1234" s="19"/>
      <c r="X1234" s="19"/>
    </row>
    <row r="1235" spans="1:24" s="254" customFormat="1" x14ac:dyDescent="0.25">
      <c r="A1235" s="242" t="s">
        <v>5563</v>
      </c>
      <c r="B1235" s="19" t="s">
        <v>5564</v>
      </c>
      <c r="C1235" s="280" t="s">
        <v>2076</v>
      </c>
      <c r="D1235" s="242" t="s">
        <v>5565</v>
      </c>
      <c r="E1235" s="242" t="s">
        <v>5286</v>
      </c>
      <c r="F1235" s="243">
        <v>45470</v>
      </c>
      <c r="G1235" s="242" t="s">
        <v>328</v>
      </c>
      <c r="H1235" s="242"/>
      <c r="I1235" s="16">
        <v>4451.05</v>
      </c>
      <c r="J1235" s="16">
        <v>1845.86</v>
      </c>
      <c r="K1235" s="16">
        <v>7510.77</v>
      </c>
      <c r="L1235" s="16">
        <v>1444.94</v>
      </c>
      <c r="M1235" s="16"/>
      <c r="N1235" s="17">
        <v>236.31</v>
      </c>
      <c r="O1235" s="17"/>
      <c r="P1235" s="17">
        <f t="shared" si="63"/>
        <v>15488.93</v>
      </c>
      <c r="Q1235" s="17">
        <v>15488.93</v>
      </c>
      <c r="R1235" s="18">
        <v>45490</v>
      </c>
      <c r="S1235" s="305">
        <v>3808335</v>
      </c>
      <c r="T1235" s="19"/>
      <c r="U1235" s="19"/>
      <c r="V1235" s="19"/>
      <c r="W1235" s="19"/>
      <c r="X1235" s="19"/>
    </row>
    <row r="1236" spans="1:24" s="254" customFormat="1" x14ac:dyDescent="0.25">
      <c r="A1236" s="242" t="s">
        <v>5566</v>
      </c>
      <c r="B1236" s="19" t="s">
        <v>5567</v>
      </c>
      <c r="C1236" s="280" t="s">
        <v>2076</v>
      </c>
      <c r="D1236" s="242" t="s">
        <v>4278</v>
      </c>
      <c r="E1236" s="242" t="s">
        <v>4834</v>
      </c>
      <c r="F1236" s="243">
        <v>45474</v>
      </c>
      <c r="G1236" s="242" t="s">
        <v>331</v>
      </c>
      <c r="H1236" s="242"/>
      <c r="I1236" s="16">
        <v>4074.22</v>
      </c>
      <c r="J1236" s="16">
        <v>631.51</v>
      </c>
      <c r="K1236" s="16">
        <v>3894.53</v>
      </c>
      <c r="L1236" s="16">
        <v>724.75</v>
      </c>
      <c r="M1236" s="16"/>
      <c r="N1236" s="17">
        <v>161.44</v>
      </c>
      <c r="O1236" s="17"/>
      <c r="P1236" s="17">
        <f t="shared" si="63"/>
        <v>9486.4500000000007</v>
      </c>
      <c r="Q1236" s="17">
        <v>9629.23</v>
      </c>
      <c r="R1236" s="18">
        <v>45630</v>
      </c>
      <c r="S1236" s="305">
        <v>3917153</v>
      </c>
      <c r="T1236" s="19"/>
      <c r="U1236" s="19"/>
      <c r="V1236" s="19"/>
      <c r="W1236" s="19"/>
      <c r="X1236" s="19"/>
    </row>
    <row r="1237" spans="1:24" s="254" customFormat="1" x14ac:dyDescent="0.25">
      <c r="A1237" s="242" t="s">
        <v>5671</v>
      </c>
      <c r="B1237" s="19" t="s">
        <v>5672</v>
      </c>
      <c r="C1237" s="280" t="s">
        <v>2076</v>
      </c>
      <c r="D1237" s="242" t="s">
        <v>5673</v>
      </c>
      <c r="E1237" s="242" t="s">
        <v>1616</v>
      </c>
      <c r="F1237" s="243">
        <v>45488</v>
      </c>
      <c r="G1237" s="242" t="s">
        <v>328</v>
      </c>
      <c r="H1237" s="242"/>
      <c r="I1237" s="16">
        <v>2248.15</v>
      </c>
      <c r="J1237" s="16">
        <v>932.31</v>
      </c>
      <c r="K1237" s="16">
        <v>3793.57</v>
      </c>
      <c r="L1237" s="16">
        <v>729.82</v>
      </c>
      <c r="M1237" s="16"/>
      <c r="N1237" s="17">
        <v>119.36</v>
      </c>
      <c r="O1237" s="17"/>
      <c r="P1237" s="17">
        <v>7823.21</v>
      </c>
      <c r="Q1237" s="17">
        <v>7823.21</v>
      </c>
      <c r="R1237" s="18">
        <v>45548</v>
      </c>
      <c r="S1237" s="305">
        <v>3858489</v>
      </c>
      <c r="T1237" s="19"/>
      <c r="U1237" s="19"/>
      <c r="V1237" s="19"/>
      <c r="W1237" s="19"/>
      <c r="X1237" s="19"/>
    </row>
    <row r="1238" spans="1:24" s="254" customFormat="1" x14ac:dyDescent="0.25">
      <c r="A1238" s="242" t="s">
        <v>5568</v>
      </c>
      <c r="B1238" s="19" t="s">
        <v>1693</v>
      </c>
      <c r="C1238" s="280" t="s">
        <v>2076</v>
      </c>
      <c r="D1238" s="242" t="s">
        <v>5569</v>
      </c>
      <c r="E1238" s="242" t="s">
        <v>4823</v>
      </c>
      <c r="F1238" s="243">
        <v>45491</v>
      </c>
      <c r="G1238" s="242" t="s">
        <v>331</v>
      </c>
      <c r="H1238" s="242"/>
      <c r="I1238" s="16">
        <v>4074.22</v>
      </c>
      <c r="J1238" s="16">
        <v>631.51</v>
      </c>
      <c r="K1238" s="16">
        <v>3894.53</v>
      </c>
      <c r="L1238" s="16">
        <v>724.75</v>
      </c>
      <c r="M1238" s="16"/>
      <c r="N1238" s="17">
        <v>161.44</v>
      </c>
      <c r="O1238" s="17"/>
      <c r="P1238" s="17">
        <f t="shared" si="63"/>
        <v>9486.4500000000007</v>
      </c>
      <c r="Q1238" s="17">
        <v>9486.4500000000007</v>
      </c>
      <c r="R1238" s="18">
        <v>45497</v>
      </c>
      <c r="S1238" s="305">
        <v>3811267</v>
      </c>
      <c r="T1238" s="19"/>
      <c r="U1238" s="19"/>
      <c r="V1238" s="19"/>
      <c r="W1238" s="19"/>
      <c r="X1238" s="19"/>
    </row>
    <row r="1239" spans="1:24" s="254" customFormat="1" x14ac:dyDescent="0.25">
      <c r="A1239" s="242" t="s">
        <v>5618</v>
      </c>
      <c r="B1239" s="19" t="s">
        <v>1714</v>
      </c>
      <c r="C1239" s="280" t="s">
        <v>2076</v>
      </c>
      <c r="D1239" s="242" t="s">
        <v>5619</v>
      </c>
      <c r="E1239" s="242" t="s">
        <v>5339</v>
      </c>
      <c r="F1239" s="243">
        <v>45491</v>
      </c>
      <c r="G1239" s="242" t="s">
        <v>330</v>
      </c>
      <c r="H1239" s="242"/>
      <c r="I1239" s="16">
        <v>7228.76</v>
      </c>
      <c r="J1239" s="16">
        <v>667.9</v>
      </c>
      <c r="K1239" s="16">
        <v>7041.34</v>
      </c>
      <c r="L1239" s="16">
        <v>1459.63</v>
      </c>
      <c r="M1239" s="16"/>
      <c r="N1239" s="17">
        <v>256.18</v>
      </c>
      <c r="O1239" s="17"/>
      <c r="P1239" s="17">
        <f t="shared" si="63"/>
        <v>16653.810000000001</v>
      </c>
      <c r="Q1239" s="17">
        <v>16653.810000000001</v>
      </c>
      <c r="R1239" s="18">
        <v>45571</v>
      </c>
      <c r="S1239" s="305">
        <v>3871170</v>
      </c>
      <c r="T1239" s="19"/>
      <c r="U1239" s="19"/>
      <c r="V1239" s="19"/>
      <c r="W1239" s="19"/>
      <c r="X1239" s="19"/>
    </row>
    <row r="1240" spans="1:24" s="254" customFormat="1" x14ac:dyDescent="0.25">
      <c r="A1240" s="242" t="s">
        <v>5620</v>
      </c>
      <c r="B1240" s="19" t="s">
        <v>5621</v>
      </c>
      <c r="C1240" s="280" t="s">
        <v>2076</v>
      </c>
      <c r="D1240" s="242" t="s">
        <v>5622</v>
      </c>
      <c r="E1240" s="242" t="s">
        <v>3492</v>
      </c>
      <c r="F1240" s="243">
        <v>45498</v>
      </c>
      <c r="G1240" s="242" t="s">
        <v>325</v>
      </c>
      <c r="H1240" s="242"/>
      <c r="I1240" s="16">
        <v>7782.25</v>
      </c>
      <c r="J1240" s="16">
        <v>667.9</v>
      </c>
      <c r="K1240" s="16">
        <v>7041.34</v>
      </c>
      <c r="L1240" s="16">
        <v>2014.78</v>
      </c>
      <c r="M1240" s="16"/>
      <c r="N1240" s="17">
        <v>271.64</v>
      </c>
      <c r="O1240" s="17"/>
      <c r="P1240" s="17">
        <f t="shared" si="63"/>
        <v>17777.91</v>
      </c>
      <c r="Q1240" s="17">
        <v>17777.91</v>
      </c>
      <c r="R1240" s="18">
        <v>45517</v>
      </c>
      <c r="S1240" s="305">
        <v>3825031</v>
      </c>
      <c r="T1240" s="19"/>
      <c r="U1240" s="19"/>
      <c r="V1240" s="19"/>
      <c r="W1240" s="19"/>
      <c r="X1240" s="19"/>
    </row>
    <row r="1241" spans="1:24" s="254" customFormat="1" x14ac:dyDescent="0.25">
      <c r="A1241" s="242" t="s">
        <v>5623</v>
      </c>
      <c r="B1241" s="19" t="s">
        <v>4271</v>
      </c>
      <c r="C1241" s="280" t="s">
        <v>2076</v>
      </c>
      <c r="D1241" s="242" t="s">
        <v>5624</v>
      </c>
      <c r="E1241" s="242" t="s">
        <v>5329</v>
      </c>
      <c r="F1241" s="243">
        <v>45505</v>
      </c>
      <c r="G1241" s="242" t="s">
        <v>328</v>
      </c>
      <c r="H1241" s="242"/>
      <c r="I1241" s="16">
        <v>2248.15</v>
      </c>
      <c r="J1241" s="16">
        <v>932.31</v>
      </c>
      <c r="K1241" s="16">
        <v>3793.57</v>
      </c>
      <c r="L1241" s="16">
        <v>729.82</v>
      </c>
      <c r="M1241" s="16"/>
      <c r="N1241" s="17">
        <v>119.36</v>
      </c>
      <c r="O1241" s="17"/>
      <c r="P1241" s="17">
        <f t="shared" si="63"/>
        <v>7823.21</v>
      </c>
      <c r="Q1241" s="17">
        <v>7823.21</v>
      </c>
      <c r="R1241" s="18">
        <v>45532</v>
      </c>
      <c r="S1241" s="305">
        <v>3838276</v>
      </c>
      <c r="T1241" s="19"/>
      <c r="U1241" s="19"/>
      <c r="V1241" s="19"/>
      <c r="W1241" s="19"/>
      <c r="X1241" s="19"/>
    </row>
    <row r="1242" spans="1:24" s="254" customFormat="1" x14ac:dyDescent="0.25">
      <c r="A1242" s="242" t="s">
        <v>5625</v>
      </c>
      <c r="B1242" s="19" t="s">
        <v>1693</v>
      </c>
      <c r="C1242" s="280" t="s">
        <v>2076</v>
      </c>
      <c r="D1242" s="242" t="s">
        <v>5629</v>
      </c>
      <c r="E1242" s="242" t="s">
        <v>1629</v>
      </c>
      <c r="F1242" s="243">
        <v>45512</v>
      </c>
      <c r="G1242" s="242" t="s">
        <v>330</v>
      </c>
      <c r="H1242" s="242"/>
      <c r="I1242" s="16">
        <v>3614.38</v>
      </c>
      <c r="J1242" s="16">
        <v>333.95</v>
      </c>
      <c r="K1242" s="16">
        <v>3520.67</v>
      </c>
      <c r="L1242" s="16">
        <v>729.82</v>
      </c>
      <c r="M1242" s="16"/>
      <c r="N1242" s="17">
        <v>128.09</v>
      </c>
      <c r="O1242" s="17"/>
      <c r="P1242" s="17">
        <f t="shared" si="63"/>
        <v>8326.91</v>
      </c>
      <c r="Q1242" s="17">
        <v>8368.5400000000009</v>
      </c>
      <c r="R1242" s="18">
        <v>45663</v>
      </c>
      <c r="S1242" s="305">
        <v>3934312</v>
      </c>
      <c r="T1242" s="19"/>
      <c r="U1242" s="19"/>
      <c r="V1242" s="19"/>
      <c r="W1242" s="19"/>
      <c r="X1242" s="19"/>
    </row>
    <row r="1243" spans="1:24" s="320" customFormat="1" x14ac:dyDescent="0.25">
      <c r="A1243" s="317" t="s">
        <v>6333</v>
      </c>
      <c r="B1243" s="319" t="s">
        <v>6334</v>
      </c>
      <c r="C1243" s="337" t="s">
        <v>2076</v>
      </c>
      <c r="D1243" s="317" t="s">
        <v>6335</v>
      </c>
      <c r="E1243" s="317" t="s">
        <v>4915</v>
      </c>
      <c r="F1243" s="376">
        <v>45513</v>
      </c>
      <c r="G1243" s="317" t="s">
        <v>331</v>
      </c>
      <c r="H1243" s="317"/>
      <c r="I1243" s="377">
        <v>4115.6400000000003</v>
      </c>
      <c r="J1243" s="377">
        <v>637.92999999999995</v>
      </c>
      <c r="K1243" s="377">
        <v>3934.13</v>
      </c>
      <c r="L1243" s="377">
        <v>732.12</v>
      </c>
      <c r="M1243" s="377"/>
      <c r="N1243" s="378">
        <v>163.09</v>
      </c>
      <c r="O1243" s="378"/>
      <c r="P1243" s="378">
        <f t="shared" si="63"/>
        <v>9582.9100000000017</v>
      </c>
      <c r="Q1243" s="378"/>
      <c r="R1243" s="379"/>
      <c r="S1243" s="380"/>
      <c r="T1243" s="319"/>
      <c r="U1243" s="319"/>
      <c r="V1243" s="319"/>
      <c r="W1243" s="319"/>
      <c r="X1243" s="319"/>
    </row>
    <row r="1244" spans="1:24" s="254" customFormat="1" x14ac:dyDescent="0.25">
      <c r="A1244" s="242" t="s">
        <v>5626</v>
      </c>
      <c r="B1244" s="19" t="s">
        <v>5630</v>
      </c>
      <c r="C1244" s="280" t="s">
        <v>2076</v>
      </c>
      <c r="D1244" s="242" t="s">
        <v>5631</v>
      </c>
      <c r="E1244" s="242" t="s">
        <v>5543</v>
      </c>
      <c r="F1244" s="243">
        <v>45518</v>
      </c>
      <c r="G1244" s="242" t="s">
        <v>331</v>
      </c>
      <c r="H1244" s="242"/>
      <c r="I1244" s="16">
        <v>4115.6400000000003</v>
      </c>
      <c r="J1244" s="16">
        <v>637.92999999999995</v>
      </c>
      <c r="K1244" s="16">
        <v>3934.13</v>
      </c>
      <c r="L1244" s="16">
        <v>732.12</v>
      </c>
      <c r="M1244" s="16"/>
      <c r="N1244" s="17">
        <v>163.09</v>
      </c>
      <c r="O1244" s="17"/>
      <c r="P1244" s="17">
        <f t="shared" si="63"/>
        <v>9582.9100000000017</v>
      </c>
      <c r="Q1244" s="17">
        <v>9582.91</v>
      </c>
      <c r="R1244" s="18">
        <v>45527</v>
      </c>
      <c r="S1244" s="305">
        <v>3834671</v>
      </c>
      <c r="T1244" s="19"/>
      <c r="U1244" s="19"/>
      <c r="V1244" s="19"/>
      <c r="W1244" s="19"/>
      <c r="X1244" s="19"/>
    </row>
    <row r="1245" spans="1:24" s="254" customFormat="1" x14ac:dyDescent="0.25">
      <c r="A1245" s="242" t="s">
        <v>5627</v>
      </c>
      <c r="B1245" s="19" t="s">
        <v>1714</v>
      </c>
      <c r="C1245" s="280" t="s">
        <v>2076</v>
      </c>
      <c r="D1245" s="242" t="s">
        <v>5632</v>
      </c>
      <c r="E1245" s="242" t="s">
        <v>1600</v>
      </c>
      <c r="F1245" s="243">
        <v>45525</v>
      </c>
      <c r="G1245" s="242" t="s">
        <v>331</v>
      </c>
      <c r="H1245" s="242"/>
      <c r="I1245" s="16">
        <v>4115.6400000000003</v>
      </c>
      <c r="J1245" s="16">
        <v>637.92999999999995</v>
      </c>
      <c r="K1245" s="16">
        <v>3934.13</v>
      </c>
      <c r="L1245" s="16">
        <v>732.12</v>
      </c>
      <c r="M1245" s="16"/>
      <c r="N1245" s="17">
        <v>163.09</v>
      </c>
      <c r="O1245" s="17"/>
      <c r="P1245" s="17">
        <f t="shared" si="63"/>
        <v>9582.9100000000017</v>
      </c>
      <c r="Q1245" s="17">
        <v>9582.91</v>
      </c>
      <c r="R1245" s="18">
        <v>45555</v>
      </c>
      <c r="S1245" s="305">
        <v>3861685</v>
      </c>
      <c r="T1245" s="19"/>
      <c r="U1245" s="19"/>
      <c r="V1245" s="19"/>
      <c r="W1245" s="19"/>
      <c r="X1245" s="19"/>
    </row>
    <row r="1246" spans="1:24" s="254" customFormat="1" x14ac:dyDescent="0.25">
      <c r="A1246" s="242" t="s">
        <v>5628</v>
      </c>
      <c r="B1246" s="19" t="s">
        <v>1727</v>
      </c>
      <c r="C1246" s="280" t="s">
        <v>2076</v>
      </c>
      <c r="D1246" s="242" t="s">
        <v>5633</v>
      </c>
      <c r="E1246" s="242" t="s">
        <v>1600</v>
      </c>
      <c r="F1246" s="243">
        <v>45533</v>
      </c>
      <c r="G1246" s="242" t="s">
        <v>331</v>
      </c>
      <c r="H1246" s="242"/>
      <c r="I1246" s="16">
        <v>4115.6400000000003</v>
      </c>
      <c r="J1246" s="16">
        <v>637.92999999999995</v>
      </c>
      <c r="K1246" s="16">
        <v>3934.13</v>
      </c>
      <c r="L1246" s="16">
        <v>732.12</v>
      </c>
      <c r="M1246" s="16"/>
      <c r="N1246" s="17">
        <v>163.09</v>
      </c>
      <c r="O1246" s="17"/>
      <c r="P1246" s="17">
        <f t="shared" si="63"/>
        <v>9582.9100000000017</v>
      </c>
      <c r="Q1246" s="17">
        <v>9582.91</v>
      </c>
      <c r="R1246" s="18">
        <v>45565</v>
      </c>
      <c r="S1246" s="305">
        <v>3866892</v>
      </c>
      <c r="T1246" s="19"/>
      <c r="U1246" s="19"/>
      <c r="V1246" s="19"/>
      <c r="W1246" s="19"/>
      <c r="X1246" s="19"/>
    </row>
    <row r="1247" spans="1:24" s="254" customFormat="1" x14ac:dyDescent="0.25">
      <c r="A1247" s="242" t="s">
        <v>5674</v>
      </c>
      <c r="B1247" s="19" t="s">
        <v>5675</v>
      </c>
      <c r="C1247" s="280" t="s">
        <v>2076</v>
      </c>
      <c r="D1247" s="242" t="s">
        <v>5676</v>
      </c>
      <c r="E1247" s="242" t="s">
        <v>5329</v>
      </c>
      <c r="F1247" s="243">
        <v>45534</v>
      </c>
      <c r="G1247" s="242" t="s">
        <v>328</v>
      </c>
      <c r="H1247" s="242"/>
      <c r="I1247" s="16">
        <v>2248.15</v>
      </c>
      <c r="J1247" s="16">
        <v>932.31</v>
      </c>
      <c r="K1247" s="16">
        <v>3793.57</v>
      </c>
      <c r="L1247" s="16">
        <v>729.82</v>
      </c>
      <c r="M1247" s="16"/>
      <c r="N1247" s="17">
        <v>119.36</v>
      </c>
      <c r="O1247" s="17"/>
      <c r="P1247" s="17">
        <f t="shared" si="63"/>
        <v>7823.21</v>
      </c>
      <c r="Q1247" s="17">
        <v>7870.19</v>
      </c>
      <c r="R1247" s="18">
        <v>45749</v>
      </c>
      <c r="S1247" s="305">
        <v>3996717</v>
      </c>
      <c r="T1247" s="19"/>
      <c r="U1247" s="19"/>
      <c r="V1247" s="19"/>
      <c r="W1247" s="19"/>
      <c r="X1247" s="19"/>
    </row>
    <row r="1248" spans="1:24" s="254" customFormat="1" x14ac:dyDescent="0.25">
      <c r="A1248" s="242" t="s">
        <v>5735</v>
      </c>
      <c r="B1248" s="19" t="s">
        <v>5736</v>
      </c>
      <c r="C1248" s="280" t="s">
        <v>2076</v>
      </c>
      <c r="D1248" s="242" t="s">
        <v>5737</v>
      </c>
      <c r="E1248" s="242" t="s">
        <v>4915</v>
      </c>
      <c r="F1248" s="243">
        <v>45539</v>
      </c>
      <c r="G1248" s="242" t="s">
        <v>331</v>
      </c>
      <c r="H1248" s="242"/>
      <c r="I1248" s="16">
        <v>4115.6400000000003</v>
      </c>
      <c r="J1248" s="16">
        <v>637.92999999999995</v>
      </c>
      <c r="K1248" s="16">
        <v>3934.13</v>
      </c>
      <c r="L1248" s="16">
        <v>732.12</v>
      </c>
      <c r="M1248" s="16"/>
      <c r="N1248" s="17">
        <v>163.09</v>
      </c>
      <c r="O1248" s="17"/>
      <c r="P1248" s="17">
        <f t="shared" si="63"/>
        <v>9582.9100000000017</v>
      </c>
      <c r="Q1248" s="17">
        <v>9582.91</v>
      </c>
      <c r="R1248" s="18">
        <v>45580</v>
      </c>
      <c r="S1248" s="305">
        <v>3875158</v>
      </c>
      <c r="T1248" s="19"/>
      <c r="U1248" s="19"/>
      <c r="V1248" s="19"/>
      <c r="W1248" s="19"/>
      <c r="X1248" s="19"/>
    </row>
    <row r="1249" spans="1:24" s="254" customFormat="1" x14ac:dyDescent="0.25">
      <c r="A1249" s="242" t="s">
        <v>5738</v>
      </c>
      <c r="B1249" s="19" t="s">
        <v>3789</v>
      </c>
      <c r="C1249" s="280" t="s">
        <v>2076</v>
      </c>
      <c r="D1249" s="242" t="s">
        <v>5739</v>
      </c>
      <c r="E1249" s="242" t="s">
        <v>3227</v>
      </c>
      <c r="F1249" s="243">
        <v>45541</v>
      </c>
      <c r="G1249" s="242" t="s">
        <v>3201</v>
      </c>
      <c r="H1249" s="242"/>
      <c r="I1249" s="16">
        <v>6361.4</v>
      </c>
      <c r="J1249" s="16">
        <v>920.89</v>
      </c>
      <c r="K1249" s="16">
        <v>730.31</v>
      </c>
      <c r="L1249" s="16">
        <v>6857.28</v>
      </c>
      <c r="M1249" s="16"/>
      <c r="N1249" s="17">
        <v>130.13</v>
      </c>
      <c r="O1249" s="17"/>
      <c r="P1249" s="17">
        <f t="shared" si="63"/>
        <v>15000.01</v>
      </c>
      <c r="Q1249" s="17">
        <v>15000.01</v>
      </c>
      <c r="R1249" s="18">
        <v>45573</v>
      </c>
      <c r="S1249" s="305">
        <v>3872086</v>
      </c>
      <c r="T1249" s="19"/>
      <c r="U1249" s="19"/>
      <c r="V1249" s="19"/>
      <c r="W1249" s="19"/>
      <c r="X1249" s="19"/>
    </row>
    <row r="1250" spans="1:24" s="254" customFormat="1" x14ac:dyDescent="0.25">
      <c r="A1250" s="359" t="s">
        <v>5710</v>
      </c>
      <c r="B1250" s="19" t="s">
        <v>1714</v>
      </c>
      <c r="C1250" s="280" t="s">
        <v>2076</v>
      </c>
      <c r="D1250" s="359" t="s">
        <v>5711</v>
      </c>
      <c r="E1250" s="359" t="s">
        <v>5114</v>
      </c>
      <c r="F1250" s="243">
        <v>45545</v>
      </c>
      <c r="G1250" s="359" t="s">
        <v>330</v>
      </c>
      <c r="H1250" s="359"/>
      <c r="I1250" s="16">
        <v>3614.38</v>
      </c>
      <c r="J1250" s="16">
        <v>333.95</v>
      </c>
      <c r="K1250" s="16">
        <v>3520.67</v>
      </c>
      <c r="L1250" s="16">
        <v>729.82</v>
      </c>
      <c r="M1250" s="16"/>
      <c r="N1250" s="17">
        <v>128.09</v>
      </c>
      <c r="O1250" s="17"/>
      <c r="P1250" s="17">
        <f t="shared" si="63"/>
        <v>8326.91</v>
      </c>
      <c r="Q1250" s="17">
        <v>8392.43</v>
      </c>
      <c r="R1250" s="18">
        <v>45839</v>
      </c>
      <c r="S1250" s="305">
        <v>4060019</v>
      </c>
      <c r="T1250" s="19"/>
      <c r="U1250" s="19"/>
      <c r="V1250" s="19"/>
      <c r="W1250" s="19"/>
      <c r="X1250" s="19"/>
    </row>
    <row r="1251" spans="1:24" s="391" customFormat="1" x14ac:dyDescent="0.25">
      <c r="A1251" s="384" t="s">
        <v>5854</v>
      </c>
      <c r="B1251" s="385" t="s">
        <v>1714</v>
      </c>
      <c r="C1251" s="386" t="s">
        <v>2076</v>
      </c>
      <c r="D1251" s="384" t="s">
        <v>5855</v>
      </c>
      <c r="E1251" s="384" t="s">
        <v>5856</v>
      </c>
      <c r="F1251" s="387">
        <v>45548</v>
      </c>
      <c r="G1251" s="384" t="s">
        <v>329</v>
      </c>
      <c r="H1251" s="384"/>
      <c r="I1251" s="433">
        <v>1666.48</v>
      </c>
      <c r="J1251" s="433">
        <v>1783.15</v>
      </c>
      <c r="K1251" s="433">
        <v>1510.13</v>
      </c>
      <c r="L1251" s="433">
        <v>733.49</v>
      </c>
      <c r="M1251" s="433"/>
      <c r="N1251" s="434">
        <v>115.82</v>
      </c>
      <c r="O1251" s="434"/>
      <c r="P1251" s="434">
        <f t="shared" si="63"/>
        <v>5809.07</v>
      </c>
      <c r="Q1251" s="434"/>
      <c r="R1251" s="436"/>
      <c r="S1251" s="436"/>
      <c r="T1251" s="385"/>
      <c r="U1251" s="385"/>
      <c r="V1251" s="385"/>
      <c r="W1251" s="385"/>
      <c r="X1251" s="385" t="s">
        <v>6062</v>
      </c>
    </row>
    <row r="1252" spans="1:24" s="320" customFormat="1" x14ac:dyDescent="0.25">
      <c r="A1252" s="317" t="s">
        <v>5740</v>
      </c>
      <c r="B1252" s="319" t="s">
        <v>5741</v>
      </c>
      <c r="C1252" s="337" t="s">
        <v>2076</v>
      </c>
      <c r="D1252" s="317" t="s">
        <v>5742</v>
      </c>
      <c r="E1252" s="317" t="s">
        <v>4823</v>
      </c>
      <c r="F1252" s="376">
        <v>45552</v>
      </c>
      <c r="G1252" s="317" t="s">
        <v>331</v>
      </c>
      <c r="H1252" s="317"/>
      <c r="I1252" s="377">
        <v>8231.2900000000009</v>
      </c>
      <c r="J1252" s="377">
        <v>1275.8599999999999</v>
      </c>
      <c r="K1252" s="377">
        <v>7868.26</v>
      </c>
      <c r="L1252" s="377">
        <v>1464.25</v>
      </c>
      <c r="M1252" s="377"/>
      <c r="N1252" s="378">
        <v>326.17</v>
      </c>
      <c r="O1252" s="378"/>
      <c r="P1252" s="378">
        <f t="shared" si="63"/>
        <v>19165.830000000002</v>
      </c>
      <c r="Q1252" s="378">
        <v>19440.009999999998</v>
      </c>
      <c r="R1252" s="379">
        <v>45922</v>
      </c>
      <c r="S1252" s="380">
        <v>4124836</v>
      </c>
      <c r="T1252" s="319"/>
      <c r="U1252" s="319"/>
      <c r="V1252" s="319"/>
      <c r="W1252" s="319"/>
      <c r="X1252" s="319"/>
    </row>
    <row r="1253" spans="1:24" s="254" customFormat="1" x14ac:dyDescent="0.25">
      <c r="A1253" s="242" t="s">
        <v>5712</v>
      </c>
      <c r="B1253" s="19" t="s">
        <v>5713</v>
      </c>
      <c r="C1253" s="280" t="s">
        <v>2076</v>
      </c>
      <c r="D1253" s="242" t="s">
        <v>5714</v>
      </c>
      <c r="E1253" s="242" t="s">
        <v>4904</v>
      </c>
      <c r="F1253" s="243">
        <v>45553</v>
      </c>
      <c r="G1253" s="242" t="s">
        <v>325</v>
      </c>
      <c r="H1253" s="242"/>
      <c r="I1253" s="16">
        <v>7782.25</v>
      </c>
      <c r="J1253" s="16">
        <v>667.9</v>
      </c>
      <c r="K1253" s="16">
        <v>7041.34</v>
      </c>
      <c r="L1253" s="16">
        <v>2014.78</v>
      </c>
      <c r="M1253" s="16"/>
      <c r="N1253" s="17">
        <v>271.64</v>
      </c>
      <c r="O1253" s="17"/>
      <c r="P1253" s="17">
        <f t="shared" si="63"/>
        <v>17777.91</v>
      </c>
      <c r="Q1253" s="17"/>
      <c r="R1253" s="305"/>
      <c r="S1253" s="305"/>
      <c r="T1253" s="19"/>
      <c r="U1253" s="19"/>
      <c r="V1253" s="19"/>
      <c r="W1253" s="19"/>
      <c r="X1253" s="19"/>
    </row>
    <row r="1254" spans="1:24" s="254" customFormat="1" x14ac:dyDescent="0.25">
      <c r="A1254" s="242" t="s">
        <v>5715</v>
      </c>
      <c r="B1254" s="19" t="s">
        <v>5716</v>
      </c>
      <c r="C1254" s="280" t="s">
        <v>2076</v>
      </c>
      <c r="D1254" s="242" t="s">
        <v>5717</v>
      </c>
      <c r="E1254" s="242" t="s">
        <v>4904</v>
      </c>
      <c r="F1254" s="243">
        <v>45551</v>
      </c>
      <c r="G1254" s="242" t="s">
        <v>325</v>
      </c>
      <c r="H1254" s="242"/>
      <c r="I1254" s="16">
        <v>7782.25</v>
      </c>
      <c r="J1254" s="16">
        <v>667.9</v>
      </c>
      <c r="K1254" s="16">
        <v>7041.34</v>
      </c>
      <c r="L1254" s="16">
        <v>2014.78</v>
      </c>
      <c r="M1254" s="16"/>
      <c r="N1254" s="17">
        <v>271.64</v>
      </c>
      <c r="O1254" s="17"/>
      <c r="P1254" s="17">
        <f t="shared" si="63"/>
        <v>17777.91</v>
      </c>
      <c r="Q1254" s="17">
        <v>17777.91</v>
      </c>
      <c r="R1254" s="18">
        <v>45635</v>
      </c>
      <c r="S1254" s="305">
        <v>3920581</v>
      </c>
      <c r="T1254" s="19"/>
      <c r="U1254" s="19"/>
      <c r="V1254" s="19"/>
      <c r="W1254" s="19"/>
      <c r="X1254" s="19"/>
    </row>
    <row r="1255" spans="1:24" s="254" customFormat="1" x14ac:dyDescent="0.25">
      <c r="A1255" s="242" t="s">
        <v>5718</v>
      </c>
      <c r="B1255" s="19" t="s">
        <v>1904</v>
      </c>
      <c r="C1255" s="280" t="s">
        <v>2076</v>
      </c>
      <c r="D1255" s="242" t="s">
        <v>5719</v>
      </c>
      <c r="E1255" s="242" t="s">
        <v>4800</v>
      </c>
      <c r="F1255" s="243">
        <v>45555</v>
      </c>
      <c r="G1255" s="242" t="s">
        <v>331</v>
      </c>
      <c r="H1255" s="242"/>
      <c r="I1255" s="16">
        <v>4115.6400000000003</v>
      </c>
      <c r="J1255" s="16">
        <v>637.92999999999995</v>
      </c>
      <c r="K1255" s="16">
        <v>3934.13</v>
      </c>
      <c r="L1255" s="16">
        <v>732.12</v>
      </c>
      <c r="M1255" s="16"/>
      <c r="N1255" s="17">
        <v>163.09</v>
      </c>
      <c r="O1255" s="17"/>
      <c r="P1255" s="17">
        <f t="shared" si="63"/>
        <v>9582.9100000000017</v>
      </c>
      <c r="Q1255" s="17">
        <v>9582.91</v>
      </c>
      <c r="R1255" s="18">
        <v>45568</v>
      </c>
      <c r="S1255" s="305">
        <v>3869052</v>
      </c>
      <c r="T1255" s="19"/>
      <c r="U1255" s="19"/>
      <c r="V1255" s="19"/>
      <c r="W1255" s="19"/>
      <c r="X1255" s="19"/>
    </row>
    <row r="1256" spans="1:24" s="254" customFormat="1" x14ac:dyDescent="0.25">
      <c r="A1256" s="242" t="s">
        <v>5743</v>
      </c>
      <c r="B1256" s="19" t="s">
        <v>1749</v>
      </c>
      <c r="C1256" s="280" t="s">
        <v>2076</v>
      </c>
      <c r="D1256" s="242" t="s">
        <v>5747</v>
      </c>
      <c r="E1256" s="242" t="s">
        <v>4858</v>
      </c>
      <c r="F1256" s="243">
        <v>45525</v>
      </c>
      <c r="G1256" s="242" t="s">
        <v>328</v>
      </c>
      <c r="H1256" s="242"/>
      <c r="I1256" s="16">
        <v>2248.15</v>
      </c>
      <c r="J1256" s="16">
        <v>932.31</v>
      </c>
      <c r="K1256" s="16">
        <v>3793.57</v>
      </c>
      <c r="L1256" s="16">
        <v>729.82</v>
      </c>
      <c r="M1256" s="16"/>
      <c r="N1256" s="17">
        <v>119.36</v>
      </c>
      <c r="O1256" s="17"/>
      <c r="P1256" s="17">
        <f t="shared" si="63"/>
        <v>7823.21</v>
      </c>
      <c r="Q1256" s="17"/>
      <c r="R1256" s="305"/>
      <c r="S1256" s="305"/>
      <c r="T1256" s="19"/>
      <c r="U1256" s="19"/>
      <c r="V1256" s="19"/>
      <c r="W1256" s="19"/>
      <c r="X1256" s="19"/>
    </row>
    <row r="1257" spans="1:24" s="254" customFormat="1" x14ac:dyDescent="0.25">
      <c r="A1257" s="242" t="s">
        <v>5744</v>
      </c>
      <c r="B1257" s="19" t="s">
        <v>1714</v>
      </c>
      <c r="C1257" s="280" t="s">
        <v>2076</v>
      </c>
      <c r="D1257" s="242" t="s">
        <v>5748</v>
      </c>
      <c r="E1257" s="242" t="s">
        <v>5231</v>
      </c>
      <c r="F1257" s="243">
        <v>45561</v>
      </c>
      <c r="G1257" s="242" t="s">
        <v>330</v>
      </c>
      <c r="H1257" s="242"/>
      <c r="I1257" s="16">
        <v>3614.38</v>
      </c>
      <c r="J1257" s="16">
        <v>333.95</v>
      </c>
      <c r="K1257" s="16">
        <v>3520.67</v>
      </c>
      <c r="L1257" s="16">
        <v>729.82</v>
      </c>
      <c r="M1257" s="16"/>
      <c r="N1257" s="17">
        <v>128.09</v>
      </c>
      <c r="O1257" s="17"/>
      <c r="P1257" s="17">
        <f t="shared" si="63"/>
        <v>8326.91</v>
      </c>
      <c r="Q1257" s="17">
        <v>8326.91</v>
      </c>
      <c r="R1257" s="18">
        <v>45574</v>
      </c>
      <c r="S1257" s="305">
        <v>3871587</v>
      </c>
      <c r="T1257" s="19"/>
      <c r="U1257" s="19"/>
      <c r="V1257" s="19"/>
      <c r="W1257" s="19"/>
      <c r="X1257" s="19"/>
    </row>
    <row r="1258" spans="1:24" s="254" customFormat="1" x14ac:dyDescent="0.25">
      <c r="A1258" s="242" t="s">
        <v>5745</v>
      </c>
      <c r="B1258" s="19" t="s">
        <v>5716</v>
      </c>
      <c r="C1258" s="280" t="s">
        <v>2076</v>
      </c>
      <c r="D1258" s="242" t="s">
        <v>5749</v>
      </c>
      <c r="E1258" s="242" t="s">
        <v>4919</v>
      </c>
      <c r="F1258" s="243">
        <v>45563</v>
      </c>
      <c r="G1258" s="242" t="s">
        <v>325</v>
      </c>
      <c r="H1258" s="242"/>
      <c r="I1258" s="16">
        <v>7782.25</v>
      </c>
      <c r="J1258" s="16">
        <v>667.9</v>
      </c>
      <c r="K1258" s="16">
        <v>7041.34</v>
      </c>
      <c r="L1258" s="16">
        <v>2014.78</v>
      </c>
      <c r="M1258" s="16"/>
      <c r="N1258" s="17">
        <v>271.64</v>
      </c>
      <c r="O1258" s="17"/>
      <c r="P1258" s="17">
        <f t="shared" si="63"/>
        <v>17777.91</v>
      </c>
      <c r="Q1258" s="17">
        <v>17866.8</v>
      </c>
      <c r="R1258" s="18">
        <v>45602</v>
      </c>
      <c r="S1258" s="305">
        <v>3889359</v>
      </c>
      <c r="T1258" s="19"/>
      <c r="U1258" s="19"/>
      <c r="V1258" s="19"/>
      <c r="W1258" s="19"/>
      <c r="X1258" s="19"/>
    </row>
    <row r="1259" spans="1:24" s="254" customFormat="1" x14ac:dyDescent="0.25">
      <c r="A1259" s="242" t="s">
        <v>5750</v>
      </c>
      <c r="B1259" s="19" t="s">
        <v>5716</v>
      </c>
      <c r="C1259" s="280" t="s">
        <v>2076</v>
      </c>
      <c r="D1259" s="242" t="s">
        <v>5751</v>
      </c>
      <c r="E1259" s="242" t="s">
        <v>4904</v>
      </c>
      <c r="F1259" s="243">
        <v>45563</v>
      </c>
      <c r="G1259" s="242" t="s">
        <v>325</v>
      </c>
      <c r="H1259" s="242"/>
      <c r="I1259" s="16">
        <v>7782.25</v>
      </c>
      <c r="J1259" s="16">
        <v>667.9</v>
      </c>
      <c r="K1259" s="16">
        <v>7041.34</v>
      </c>
      <c r="L1259" s="16">
        <v>2014.78</v>
      </c>
      <c r="M1259" s="16"/>
      <c r="N1259" s="17">
        <v>271.64</v>
      </c>
      <c r="O1259" s="17"/>
      <c r="P1259" s="17">
        <f t="shared" ref="P1259:P1277" si="64">SUM(I1259:N1259)</f>
        <v>17777.91</v>
      </c>
      <c r="Q1259" s="17">
        <v>17866.8</v>
      </c>
      <c r="R1259" s="18">
        <v>45602</v>
      </c>
      <c r="S1259" s="305">
        <v>3889360</v>
      </c>
      <c r="T1259" s="19"/>
      <c r="U1259" s="19"/>
      <c r="V1259" s="19"/>
      <c r="W1259" s="19"/>
      <c r="X1259" s="19"/>
    </row>
    <row r="1260" spans="1:24" s="254" customFormat="1" x14ac:dyDescent="0.25">
      <c r="A1260" s="242" t="s">
        <v>5746</v>
      </c>
      <c r="B1260" s="19" t="s">
        <v>5752</v>
      </c>
      <c r="C1260" s="280" t="s">
        <v>2076</v>
      </c>
      <c r="D1260" s="242" t="s">
        <v>5753</v>
      </c>
      <c r="E1260" s="242" t="s">
        <v>5088</v>
      </c>
      <c r="F1260" s="243">
        <v>45569</v>
      </c>
      <c r="G1260" s="242" t="s">
        <v>325</v>
      </c>
      <c r="H1260" s="242"/>
      <c r="I1260" s="16">
        <v>7782.25</v>
      </c>
      <c r="J1260" s="16">
        <v>667.9</v>
      </c>
      <c r="K1260" s="16">
        <v>7041.34</v>
      </c>
      <c r="L1260" s="16">
        <v>2014.78</v>
      </c>
      <c r="M1260" s="16"/>
      <c r="N1260" s="17">
        <v>271.64</v>
      </c>
      <c r="O1260" s="17"/>
      <c r="P1260" s="17">
        <f t="shared" si="64"/>
        <v>17777.91</v>
      </c>
      <c r="Q1260" s="17">
        <v>17777.91</v>
      </c>
      <c r="R1260" s="18">
        <v>45576</v>
      </c>
      <c r="S1260" s="305">
        <v>3874541</v>
      </c>
      <c r="T1260" s="19"/>
      <c r="U1260" s="19"/>
      <c r="V1260" s="19"/>
      <c r="W1260" s="19"/>
      <c r="X1260" s="19"/>
    </row>
    <row r="1261" spans="1:24" s="254" customFormat="1" x14ac:dyDescent="0.25">
      <c r="A1261" s="242" t="s">
        <v>5857</v>
      </c>
      <c r="B1261" s="19" t="s">
        <v>1714</v>
      </c>
      <c r="C1261" s="280" t="s">
        <v>2076</v>
      </c>
      <c r="D1261" s="242" t="s">
        <v>5858</v>
      </c>
      <c r="E1261" s="242" t="s">
        <v>4732</v>
      </c>
      <c r="F1261" s="243">
        <v>45576</v>
      </c>
      <c r="G1261" s="242" t="s">
        <v>331</v>
      </c>
      <c r="H1261" s="242"/>
      <c r="I1261" s="16">
        <v>4136.3599999999997</v>
      </c>
      <c r="J1261" s="16">
        <v>641.14</v>
      </c>
      <c r="K1261" s="16">
        <v>3953.93</v>
      </c>
      <c r="L1261" s="16">
        <v>735.81</v>
      </c>
      <c r="M1261" s="16"/>
      <c r="N1261" s="17">
        <v>163.91</v>
      </c>
      <c r="O1261" s="17"/>
      <c r="P1261" s="17">
        <f t="shared" si="64"/>
        <v>9631.15</v>
      </c>
      <c r="Q1261" s="17">
        <v>9631.15</v>
      </c>
      <c r="R1261" s="18">
        <v>45617</v>
      </c>
      <c r="S1261" s="305">
        <v>3900817</v>
      </c>
      <c r="T1261" s="19"/>
      <c r="U1261" s="19"/>
      <c r="V1261" s="19"/>
      <c r="W1261" s="19"/>
      <c r="X1261" s="19"/>
    </row>
    <row r="1262" spans="1:24" s="254" customFormat="1" x14ac:dyDescent="0.25">
      <c r="A1262" s="242" t="s">
        <v>5807</v>
      </c>
      <c r="B1262" s="19" t="s">
        <v>5810</v>
      </c>
      <c r="C1262" s="280" t="s">
        <v>2076</v>
      </c>
      <c r="D1262" s="242" t="s">
        <v>5812</v>
      </c>
      <c r="E1262" s="242" t="s">
        <v>5811</v>
      </c>
      <c r="F1262" s="243">
        <v>45580</v>
      </c>
      <c r="G1262" s="242" t="s">
        <v>331</v>
      </c>
      <c r="H1262" s="242"/>
      <c r="I1262" s="16">
        <v>4115.6400000000003</v>
      </c>
      <c r="J1262" s="16">
        <v>637.92999999999995</v>
      </c>
      <c r="K1262" s="16">
        <v>3934.13</v>
      </c>
      <c r="L1262" s="16">
        <v>732.12</v>
      </c>
      <c r="M1262" s="16"/>
      <c r="N1262" s="17">
        <v>163.09</v>
      </c>
      <c r="O1262" s="17"/>
      <c r="P1262" s="17">
        <f t="shared" si="64"/>
        <v>9582.9100000000017</v>
      </c>
      <c r="Q1262" s="17">
        <v>9582.91</v>
      </c>
      <c r="R1262" s="18">
        <v>45594</v>
      </c>
      <c r="S1262" s="305">
        <v>3883092</v>
      </c>
      <c r="T1262" s="19"/>
      <c r="U1262" s="19"/>
      <c r="V1262" s="19"/>
      <c r="W1262" s="19"/>
      <c r="X1262" s="19"/>
    </row>
    <row r="1263" spans="1:24" s="254" customFormat="1" x14ac:dyDescent="0.25">
      <c r="A1263" s="242" t="s">
        <v>5808</v>
      </c>
      <c r="B1263" s="19" t="s">
        <v>5813</v>
      </c>
      <c r="C1263" s="280" t="s">
        <v>2076</v>
      </c>
      <c r="D1263" s="242" t="s">
        <v>5814</v>
      </c>
      <c r="E1263" s="242" t="s">
        <v>1600</v>
      </c>
      <c r="F1263" s="243">
        <v>45581</v>
      </c>
      <c r="G1263" s="242" t="s">
        <v>331</v>
      </c>
      <c r="H1263" s="242"/>
      <c r="I1263" s="16">
        <v>4115.6400000000003</v>
      </c>
      <c r="J1263" s="16">
        <v>637.92999999999995</v>
      </c>
      <c r="K1263" s="16">
        <v>3934.13</v>
      </c>
      <c r="L1263" s="16">
        <v>732.12</v>
      </c>
      <c r="M1263" s="16"/>
      <c r="N1263" s="17">
        <v>163.09</v>
      </c>
      <c r="O1263" s="17"/>
      <c r="P1263" s="17">
        <f t="shared" si="64"/>
        <v>9582.9100000000017</v>
      </c>
      <c r="Q1263" s="17">
        <v>9582.91</v>
      </c>
      <c r="R1263" s="18">
        <v>45594</v>
      </c>
      <c r="S1263" s="305">
        <v>3883091</v>
      </c>
      <c r="T1263" s="19"/>
      <c r="U1263" s="19"/>
      <c r="V1263" s="19"/>
      <c r="W1263" s="19"/>
      <c r="X1263" s="19"/>
    </row>
    <row r="1264" spans="1:24" s="254" customFormat="1" x14ac:dyDescent="0.25">
      <c r="A1264" s="242" t="s">
        <v>5809</v>
      </c>
      <c r="B1264" s="19" t="s">
        <v>5815</v>
      </c>
      <c r="C1264" s="280" t="s">
        <v>2076</v>
      </c>
      <c r="D1264" s="242" t="s">
        <v>5816</v>
      </c>
      <c r="E1264" s="242" t="s">
        <v>3492</v>
      </c>
      <c r="F1264" s="243">
        <v>45583</v>
      </c>
      <c r="G1264" s="242" t="s">
        <v>325</v>
      </c>
      <c r="H1264" s="242"/>
      <c r="I1264" s="16">
        <v>7782.25</v>
      </c>
      <c r="J1264" s="16">
        <v>667.9</v>
      </c>
      <c r="K1264" s="16">
        <v>7041.34</v>
      </c>
      <c r="L1264" s="16">
        <v>2014.78</v>
      </c>
      <c r="M1264" s="16"/>
      <c r="N1264" s="17">
        <v>271.64</v>
      </c>
      <c r="O1264" s="17"/>
      <c r="P1264" s="17">
        <f t="shared" si="64"/>
        <v>17777.91</v>
      </c>
      <c r="Q1264" s="17">
        <v>17777.91</v>
      </c>
      <c r="R1264" s="18">
        <v>45589</v>
      </c>
      <c r="S1264" s="305">
        <v>3880105</v>
      </c>
      <c r="T1264" s="19"/>
      <c r="U1264" s="19"/>
      <c r="V1264" s="19"/>
      <c r="W1264" s="19"/>
      <c r="X1264" s="19"/>
    </row>
    <row r="1265" spans="1:24" s="254" customFormat="1" x14ac:dyDescent="0.25">
      <c r="A1265" s="242" t="s">
        <v>5817</v>
      </c>
      <c r="B1265" s="19" t="s">
        <v>5819</v>
      </c>
      <c r="C1265" s="280" t="s">
        <v>2076</v>
      </c>
      <c r="D1265" s="242" t="s">
        <v>5820</v>
      </c>
      <c r="E1265" s="242" t="s">
        <v>5811</v>
      </c>
      <c r="F1265" s="243">
        <v>45586</v>
      </c>
      <c r="G1265" s="242" t="s">
        <v>331</v>
      </c>
      <c r="H1265" s="242"/>
      <c r="I1265" s="16">
        <v>4115.6400000000003</v>
      </c>
      <c r="J1265" s="16">
        <v>637.92999999999995</v>
      </c>
      <c r="K1265" s="16">
        <v>3934.13</v>
      </c>
      <c r="L1265" s="16">
        <v>732.12</v>
      </c>
      <c r="M1265" s="16"/>
      <c r="N1265" s="17">
        <v>163.09</v>
      </c>
      <c r="O1265" s="17"/>
      <c r="P1265" s="17">
        <f t="shared" si="64"/>
        <v>9582.9100000000017</v>
      </c>
      <c r="Q1265" s="17">
        <v>9630.83</v>
      </c>
      <c r="R1265" s="18">
        <v>45603</v>
      </c>
      <c r="S1265" s="305">
        <v>3890615</v>
      </c>
      <c r="T1265" s="19"/>
      <c r="U1265" s="19"/>
      <c r="V1265" s="19"/>
      <c r="W1265" s="19"/>
      <c r="X1265" s="19"/>
    </row>
    <row r="1266" spans="1:24" s="320" customFormat="1" x14ac:dyDescent="0.25">
      <c r="A1266" s="317" t="s">
        <v>5818</v>
      </c>
      <c r="B1266" s="319" t="s">
        <v>5821</v>
      </c>
      <c r="C1266" s="337" t="s">
        <v>2076</v>
      </c>
      <c r="D1266" s="317" t="s">
        <v>5822</v>
      </c>
      <c r="E1266" s="317" t="s">
        <v>5707</v>
      </c>
      <c r="F1266" s="376">
        <v>45588</v>
      </c>
      <c r="G1266" s="317" t="s">
        <v>329</v>
      </c>
      <c r="H1266" s="317"/>
      <c r="I1266" s="377">
        <v>4974.42</v>
      </c>
      <c r="J1266" s="377">
        <v>5322.67</v>
      </c>
      <c r="K1266" s="377">
        <v>4507.72</v>
      </c>
      <c r="L1266" s="377">
        <v>2189.4499999999998</v>
      </c>
      <c r="M1266" s="377"/>
      <c r="N1266" s="378">
        <v>345.71</v>
      </c>
      <c r="O1266" s="378"/>
      <c r="P1266" s="378">
        <f t="shared" si="64"/>
        <v>17339.97</v>
      </c>
      <c r="Q1266" s="378">
        <v>17476.41</v>
      </c>
      <c r="R1266" s="379">
        <v>45832</v>
      </c>
      <c r="S1266" s="380">
        <v>4056300</v>
      </c>
      <c r="T1266" s="319"/>
      <c r="U1266" s="319"/>
      <c r="V1266" s="319"/>
      <c r="W1266" s="319"/>
      <c r="X1266" s="319"/>
    </row>
    <row r="1267" spans="1:24" s="254" customFormat="1" x14ac:dyDescent="0.25">
      <c r="A1267" s="242" t="s">
        <v>5832</v>
      </c>
      <c r="B1267" s="19" t="s">
        <v>5268</v>
      </c>
      <c r="C1267" s="280" t="s">
        <v>2076</v>
      </c>
      <c r="D1267" s="242" t="s">
        <v>5833</v>
      </c>
      <c r="E1267" s="242" t="s">
        <v>5834</v>
      </c>
      <c r="F1267" s="243">
        <v>45595</v>
      </c>
      <c r="G1267" s="242" t="s">
        <v>328</v>
      </c>
      <c r="H1267" s="242"/>
      <c r="I1267" s="16">
        <v>2259.4699999999998</v>
      </c>
      <c r="J1267" s="16">
        <v>937</v>
      </c>
      <c r="K1267" s="16">
        <v>3812.66</v>
      </c>
      <c r="L1267" s="16">
        <v>733.49</v>
      </c>
      <c r="M1267" s="16"/>
      <c r="N1267" s="17">
        <v>119.96</v>
      </c>
      <c r="O1267" s="17"/>
      <c r="P1267" s="17">
        <f t="shared" si="64"/>
        <v>7862.579999999999</v>
      </c>
      <c r="Q1267" s="17">
        <v>7862.58</v>
      </c>
      <c r="R1267" s="18">
        <v>45597</v>
      </c>
      <c r="S1267" s="305">
        <v>3886810</v>
      </c>
      <c r="T1267" s="19"/>
      <c r="U1267" s="19"/>
      <c r="V1267" s="19"/>
      <c r="W1267" s="19"/>
      <c r="X1267" s="19"/>
    </row>
    <row r="1268" spans="1:24" s="254" customFormat="1" x14ac:dyDescent="0.25">
      <c r="A1268" s="242" t="s">
        <v>5835</v>
      </c>
      <c r="B1268" s="19" t="s">
        <v>1714</v>
      </c>
      <c r="C1268" s="280" t="s">
        <v>2076</v>
      </c>
      <c r="D1268" s="242" t="s">
        <v>5836</v>
      </c>
      <c r="E1268" s="242" t="s">
        <v>4881</v>
      </c>
      <c r="F1268" s="243">
        <v>45601</v>
      </c>
      <c r="G1268" s="242" t="s">
        <v>331</v>
      </c>
      <c r="H1268" s="242"/>
      <c r="I1268" s="16">
        <v>4136.3599999999997</v>
      </c>
      <c r="J1268" s="16">
        <v>641.14</v>
      </c>
      <c r="K1268" s="16">
        <v>3953.93</v>
      </c>
      <c r="L1268" s="16">
        <v>735.81</v>
      </c>
      <c r="M1268" s="16"/>
      <c r="N1268" s="17">
        <v>163.91</v>
      </c>
      <c r="O1268" s="17"/>
      <c r="P1268" s="17">
        <f t="shared" si="64"/>
        <v>9631.15</v>
      </c>
      <c r="Q1268" s="17"/>
      <c r="R1268" s="305"/>
      <c r="S1268" s="305"/>
      <c r="T1268" s="19"/>
      <c r="U1268" s="19"/>
      <c r="V1268" s="19"/>
      <c r="W1268" s="19"/>
      <c r="X1268" s="19"/>
    </row>
    <row r="1269" spans="1:24" s="254" customFormat="1" x14ac:dyDescent="0.25">
      <c r="A1269" s="242" t="s">
        <v>5859</v>
      </c>
      <c r="B1269" s="19" t="s">
        <v>5860</v>
      </c>
      <c r="C1269" s="280" t="s">
        <v>2076</v>
      </c>
      <c r="D1269" s="242" t="s">
        <v>5861</v>
      </c>
      <c r="E1269" s="242" t="s">
        <v>1614</v>
      </c>
      <c r="F1269" s="243">
        <v>45607</v>
      </c>
      <c r="G1269" s="242" t="s">
        <v>330</v>
      </c>
      <c r="H1269" s="242"/>
      <c r="I1269" s="16">
        <v>3266.2</v>
      </c>
      <c r="J1269" s="16">
        <v>301.77999999999997</v>
      </c>
      <c r="K1269" s="16">
        <v>3181.51</v>
      </c>
      <c r="L1269" s="16">
        <v>659.51</v>
      </c>
      <c r="M1269" s="16"/>
      <c r="N1269" s="17">
        <v>115.75</v>
      </c>
      <c r="O1269" s="17"/>
      <c r="P1269" s="17">
        <f t="shared" si="64"/>
        <v>7524.75</v>
      </c>
      <c r="Q1269" s="17">
        <v>7524.75</v>
      </c>
      <c r="R1269" s="18">
        <v>45621</v>
      </c>
      <c r="S1269" s="305">
        <v>3903392</v>
      </c>
      <c r="T1269" s="19"/>
      <c r="U1269" s="19"/>
      <c r="V1269" s="19"/>
      <c r="W1269" s="19"/>
      <c r="X1269" s="19"/>
    </row>
    <row r="1270" spans="1:24" s="254" customFormat="1" x14ac:dyDescent="0.25">
      <c r="A1270" s="242" t="s">
        <v>5862</v>
      </c>
      <c r="B1270" s="19" t="s">
        <v>5863</v>
      </c>
      <c r="C1270" s="280" t="s">
        <v>2076</v>
      </c>
      <c r="D1270" s="242" t="s">
        <v>5864</v>
      </c>
      <c r="E1270" s="242" t="s">
        <v>5329</v>
      </c>
      <c r="F1270" s="243">
        <v>45611</v>
      </c>
      <c r="G1270" s="242" t="s">
        <v>328</v>
      </c>
      <c r="H1270" s="242"/>
      <c r="I1270" s="16">
        <v>2259.4699999999998</v>
      </c>
      <c r="J1270" s="16">
        <v>937</v>
      </c>
      <c r="K1270" s="16">
        <v>3812.66</v>
      </c>
      <c r="L1270" s="16">
        <v>733.49</v>
      </c>
      <c r="M1270" s="16"/>
      <c r="N1270" s="17">
        <v>119.96</v>
      </c>
      <c r="O1270" s="17"/>
      <c r="P1270" s="17">
        <f t="shared" si="64"/>
        <v>7862.579999999999</v>
      </c>
      <c r="Q1270" s="17">
        <v>7862.58</v>
      </c>
      <c r="R1270" s="18">
        <v>45615</v>
      </c>
      <c r="S1270" s="305">
        <v>3899048</v>
      </c>
      <c r="T1270" s="19"/>
      <c r="U1270" s="19"/>
      <c r="V1270" s="19"/>
      <c r="W1270" s="19"/>
      <c r="X1270" s="19"/>
    </row>
    <row r="1271" spans="1:24" s="254" customFormat="1" x14ac:dyDescent="0.25">
      <c r="A1271" s="242" t="s">
        <v>5890</v>
      </c>
      <c r="B1271" s="19" t="s">
        <v>1714</v>
      </c>
      <c r="C1271" s="280" t="s">
        <v>2076</v>
      </c>
      <c r="D1271" s="242" t="s">
        <v>5891</v>
      </c>
      <c r="E1271" s="242" t="s">
        <v>4732</v>
      </c>
      <c r="F1271" s="243">
        <v>45625</v>
      </c>
      <c r="G1271" s="242" t="s">
        <v>331</v>
      </c>
      <c r="H1271" s="242"/>
      <c r="I1271" s="16">
        <v>4136.3599999999997</v>
      </c>
      <c r="J1271" s="16">
        <v>641.14</v>
      </c>
      <c r="K1271" s="16">
        <v>3953.93</v>
      </c>
      <c r="L1271" s="16">
        <v>735.81</v>
      </c>
      <c r="M1271" s="16"/>
      <c r="N1271" s="17">
        <v>163.91</v>
      </c>
      <c r="O1271" s="17"/>
      <c r="P1271" s="17">
        <f t="shared" si="64"/>
        <v>9631.15</v>
      </c>
      <c r="Q1271" s="17">
        <v>9631.15</v>
      </c>
      <c r="R1271" s="18">
        <v>45631</v>
      </c>
      <c r="S1271" s="305">
        <v>3917771</v>
      </c>
      <c r="T1271" s="19"/>
      <c r="U1271" s="19"/>
      <c r="V1271" s="19"/>
      <c r="W1271" s="19"/>
      <c r="X1271" s="19"/>
    </row>
    <row r="1272" spans="1:24" s="254" customFormat="1" x14ac:dyDescent="0.25">
      <c r="A1272" s="242" t="s">
        <v>5892</v>
      </c>
      <c r="B1272" s="19" t="s">
        <v>4417</v>
      </c>
      <c r="C1272" s="280" t="s">
        <v>2076</v>
      </c>
      <c r="D1272" s="242" t="s">
        <v>5893</v>
      </c>
      <c r="E1272" s="242" t="s">
        <v>5329</v>
      </c>
      <c r="F1272" s="243">
        <v>45632</v>
      </c>
      <c r="G1272" s="242" t="s">
        <v>328</v>
      </c>
      <c r="H1272" s="242"/>
      <c r="I1272" s="16">
        <v>2259.4699999999998</v>
      </c>
      <c r="J1272" s="16">
        <v>937</v>
      </c>
      <c r="K1272" s="16">
        <v>3812.66</v>
      </c>
      <c r="L1272" s="16">
        <v>733.49</v>
      </c>
      <c r="M1272" s="16"/>
      <c r="N1272" s="17">
        <v>119.96</v>
      </c>
      <c r="O1272" s="17"/>
      <c r="P1272" s="17">
        <f t="shared" si="64"/>
        <v>7862.579999999999</v>
      </c>
      <c r="Q1272" s="17">
        <v>7862.58</v>
      </c>
      <c r="R1272" s="18">
        <v>45644</v>
      </c>
      <c r="S1272" s="305">
        <v>3925334</v>
      </c>
      <c r="T1272" s="19"/>
      <c r="U1272" s="19"/>
      <c r="V1272" s="19"/>
      <c r="W1272" s="19"/>
      <c r="X1272" s="19"/>
    </row>
    <row r="1273" spans="1:24" s="254" customFormat="1" x14ac:dyDescent="0.25">
      <c r="A1273" s="242" t="s">
        <v>5915</v>
      </c>
      <c r="B1273" s="19" t="s">
        <v>1714</v>
      </c>
      <c r="C1273" s="280" t="s">
        <v>2076</v>
      </c>
      <c r="D1273" s="242" t="s">
        <v>5916</v>
      </c>
      <c r="E1273" s="242" t="s">
        <v>4732</v>
      </c>
      <c r="F1273" s="243">
        <v>45636</v>
      </c>
      <c r="G1273" s="242" t="s">
        <v>331</v>
      </c>
      <c r="H1273" s="242"/>
      <c r="I1273" s="16">
        <v>4136.3599999999997</v>
      </c>
      <c r="J1273" s="16">
        <v>641.14</v>
      </c>
      <c r="K1273" s="16">
        <v>3953.93</v>
      </c>
      <c r="L1273" s="16">
        <v>735.81</v>
      </c>
      <c r="M1273" s="16"/>
      <c r="N1273" s="17">
        <v>163.91</v>
      </c>
      <c r="O1273" s="17"/>
      <c r="P1273" s="17">
        <f t="shared" ref="P1273:P1274" si="65">SUM(I1273:N1273)</f>
        <v>9631.15</v>
      </c>
      <c r="Q1273" s="17">
        <v>9640.7800000000007</v>
      </c>
      <c r="R1273" s="18">
        <v>45701</v>
      </c>
      <c r="S1273" s="305">
        <v>3956161</v>
      </c>
      <c r="T1273" s="19"/>
      <c r="U1273" s="19"/>
      <c r="V1273" s="19"/>
      <c r="W1273" s="19"/>
      <c r="X1273" s="19"/>
    </row>
    <row r="1274" spans="1:24" s="254" customFormat="1" x14ac:dyDescent="0.25">
      <c r="A1274" s="242" t="s">
        <v>5955</v>
      </c>
      <c r="B1274" s="19" t="s">
        <v>1895</v>
      </c>
      <c r="C1274" s="280" t="s">
        <v>2076</v>
      </c>
      <c r="D1274" s="242" t="s">
        <v>5956</v>
      </c>
      <c r="E1274" s="242" t="s">
        <v>4881</v>
      </c>
      <c r="F1274" s="243">
        <v>45630</v>
      </c>
      <c r="G1274" s="242" t="s">
        <v>331</v>
      </c>
      <c r="H1274" s="242"/>
      <c r="I1274" s="16">
        <v>8272.7099999999991</v>
      </c>
      <c r="J1274" s="16">
        <v>1282.28</v>
      </c>
      <c r="K1274" s="16">
        <v>7907.85</v>
      </c>
      <c r="L1274" s="16">
        <v>1471.61</v>
      </c>
      <c r="M1274" s="16"/>
      <c r="N1274" s="17">
        <v>327.81</v>
      </c>
      <c r="O1274" s="17"/>
      <c r="P1274" s="17">
        <f t="shared" si="65"/>
        <v>19262.260000000002</v>
      </c>
      <c r="Q1274" s="17">
        <v>19262.259999999998</v>
      </c>
      <c r="R1274" s="18">
        <v>45680</v>
      </c>
      <c r="S1274" s="305">
        <v>3943695</v>
      </c>
      <c r="T1274" s="19"/>
      <c r="U1274" s="19"/>
      <c r="V1274" s="19"/>
      <c r="W1274" s="19"/>
      <c r="X1274" s="19"/>
    </row>
    <row r="1275" spans="1:24" s="254" customFormat="1" x14ac:dyDescent="0.25">
      <c r="A1275" s="242" t="s">
        <v>5894</v>
      </c>
      <c r="B1275" s="19" t="s">
        <v>5895</v>
      </c>
      <c r="C1275" s="280" t="s">
        <v>2076</v>
      </c>
      <c r="D1275" s="242" t="s">
        <v>5896</v>
      </c>
      <c r="E1275" s="242" t="s">
        <v>4732</v>
      </c>
      <c r="F1275" s="243">
        <v>45635</v>
      </c>
      <c r="G1275" s="242" t="s">
        <v>331</v>
      </c>
      <c r="H1275" s="242"/>
      <c r="I1275" s="16">
        <v>4136.3599999999997</v>
      </c>
      <c r="J1275" s="16">
        <v>641.14</v>
      </c>
      <c r="K1275" s="16">
        <v>3953.93</v>
      </c>
      <c r="L1275" s="16">
        <v>735.81</v>
      </c>
      <c r="M1275" s="16"/>
      <c r="N1275" s="17">
        <v>163.91</v>
      </c>
      <c r="O1275" s="17"/>
      <c r="P1275" s="17">
        <f t="shared" si="64"/>
        <v>9631.15</v>
      </c>
      <c r="Q1275" s="17">
        <v>9631.15</v>
      </c>
      <c r="R1275" s="18">
        <v>45643</v>
      </c>
      <c r="S1275" s="305">
        <v>3924435</v>
      </c>
      <c r="T1275" s="19"/>
      <c r="U1275" s="19"/>
      <c r="V1275" s="19"/>
      <c r="W1275" s="19"/>
      <c r="X1275" s="19"/>
    </row>
    <row r="1276" spans="1:24" s="254" customFormat="1" x14ac:dyDescent="0.25">
      <c r="A1276" s="242" t="s">
        <v>5917</v>
      </c>
      <c r="B1276" s="19" t="s">
        <v>1714</v>
      </c>
      <c r="C1276" s="280" t="s">
        <v>2076</v>
      </c>
      <c r="D1276" s="242" t="s">
        <v>5918</v>
      </c>
      <c r="E1276" s="242" t="s">
        <v>5919</v>
      </c>
      <c r="F1276" s="243">
        <v>45637</v>
      </c>
      <c r="G1276" s="242" t="s">
        <v>330</v>
      </c>
      <c r="H1276" s="242"/>
      <c r="I1276" s="16">
        <v>3632.57</v>
      </c>
      <c r="J1276" s="16">
        <v>335.63</v>
      </c>
      <c r="K1276" s="16">
        <v>3538.39</v>
      </c>
      <c r="L1276" s="16">
        <v>733.49</v>
      </c>
      <c r="M1276" s="16"/>
      <c r="N1276" s="17">
        <v>128.72999999999999</v>
      </c>
      <c r="O1276" s="17"/>
      <c r="P1276" s="17">
        <f t="shared" si="64"/>
        <v>8368.81</v>
      </c>
      <c r="Q1276" s="17">
        <v>8368.81</v>
      </c>
      <c r="R1276" s="18">
        <v>45646</v>
      </c>
      <c r="S1276" s="305">
        <v>3927887</v>
      </c>
      <c r="T1276" s="19"/>
      <c r="U1276" s="19"/>
      <c r="V1276" s="19"/>
      <c r="W1276" s="19"/>
      <c r="X1276" s="19"/>
    </row>
    <row r="1277" spans="1:24" s="254" customFormat="1" x14ac:dyDescent="0.25">
      <c r="A1277" s="242" t="s">
        <v>5922</v>
      </c>
      <c r="B1277" s="19" t="s">
        <v>5920</v>
      </c>
      <c r="C1277" s="280" t="s">
        <v>2076</v>
      </c>
      <c r="D1277" s="242" t="s">
        <v>5921</v>
      </c>
      <c r="E1277" s="242" t="s">
        <v>4808</v>
      </c>
      <c r="F1277" s="243">
        <v>45642</v>
      </c>
      <c r="G1277" s="242" t="s">
        <v>330</v>
      </c>
      <c r="H1277" s="242"/>
      <c r="I1277" s="16">
        <v>7265.14</v>
      </c>
      <c r="J1277" s="16">
        <v>671.26</v>
      </c>
      <c r="K1277" s="16">
        <v>7076.77</v>
      </c>
      <c r="L1277" s="16">
        <v>1466.98</v>
      </c>
      <c r="M1277" s="16"/>
      <c r="N1277" s="17">
        <v>257.47000000000003</v>
      </c>
      <c r="O1277" s="17"/>
      <c r="P1277" s="17">
        <f t="shared" si="64"/>
        <v>16737.620000000003</v>
      </c>
      <c r="Q1277" s="17">
        <v>16737.62</v>
      </c>
      <c r="R1277" s="18">
        <v>45684</v>
      </c>
      <c r="S1277" s="305">
        <v>3945034</v>
      </c>
      <c r="T1277" s="19"/>
      <c r="U1277" s="19"/>
      <c r="V1277" s="19"/>
      <c r="W1277" s="19"/>
      <c r="X1277" s="19"/>
    </row>
    <row r="1278" spans="1:24" s="254" customFormat="1" x14ac:dyDescent="0.25">
      <c r="A1278" s="242" t="s">
        <v>5923</v>
      </c>
      <c r="B1278" s="19" t="s">
        <v>5924</v>
      </c>
      <c r="C1278" s="280" t="s">
        <v>2076</v>
      </c>
      <c r="D1278" s="242" t="s">
        <v>5925</v>
      </c>
      <c r="E1278" s="242" t="s">
        <v>4732</v>
      </c>
      <c r="F1278" s="243">
        <v>45645</v>
      </c>
      <c r="G1278" s="242" t="s">
        <v>331</v>
      </c>
      <c r="H1278" s="242"/>
      <c r="I1278" s="16">
        <v>4136.3599999999997</v>
      </c>
      <c r="J1278" s="16">
        <v>641.14</v>
      </c>
      <c r="K1278" s="16">
        <v>3953.93</v>
      </c>
      <c r="L1278" s="16">
        <v>735.81</v>
      </c>
      <c r="M1278" s="16"/>
      <c r="N1278" s="17">
        <v>163.91</v>
      </c>
      <c r="O1278" s="17"/>
      <c r="P1278" s="17">
        <f t="shared" ref="P1278" si="66">SUM(I1278:N1278)</f>
        <v>9631.15</v>
      </c>
      <c r="Q1278" s="17">
        <v>9631.15</v>
      </c>
      <c r="R1278" s="18">
        <v>45691</v>
      </c>
      <c r="S1278" s="305">
        <v>3948189</v>
      </c>
      <c r="T1278" s="19"/>
      <c r="U1278" s="19"/>
      <c r="V1278" s="19"/>
      <c r="W1278" s="19"/>
      <c r="X1278" s="19"/>
    </row>
    <row r="1279" spans="1:24" s="254" customFormat="1" x14ac:dyDescent="0.25">
      <c r="A1279" s="242" t="s">
        <v>5926</v>
      </c>
      <c r="B1279" s="19" t="s">
        <v>3013</v>
      </c>
      <c r="C1279" s="280" t="s">
        <v>2076</v>
      </c>
      <c r="D1279" s="242" t="s">
        <v>5927</v>
      </c>
      <c r="E1279" s="242" t="s">
        <v>4823</v>
      </c>
      <c r="F1279" s="243">
        <v>45645</v>
      </c>
      <c r="G1279" s="242" t="s">
        <v>331</v>
      </c>
      <c r="H1279" s="242"/>
      <c r="I1279" s="16">
        <v>4136.3599999999997</v>
      </c>
      <c r="J1279" s="16">
        <v>641.14</v>
      </c>
      <c r="K1279" s="16">
        <v>3953.93</v>
      </c>
      <c r="L1279" s="16">
        <v>735.81</v>
      </c>
      <c r="M1279" s="16"/>
      <c r="N1279" s="17">
        <v>163.91</v>
      </c>
      <c r="O1279" s="17"/>
      <c r="P1279" s="17">
        <f t="shared" ref="P1279" si="67">SUM(I1279:N1279)</f>
        <v>9631.15</v>
      </c>
      <c r="Q1279" s="17">
        <v>9631.15</v>
      </c>
      <c r="R1279" s="18">
        <v>45691</v>
      </c>
      <c r="S1279" s="305">
        <v>3948187</v>
      </c>
      <c r="T1279" s="19"/>
      <c r="U1279" s="19"/>
      <c r="V1279" s="19"/>
      <c r="W1279" s="19"/>
      <c r="X1279" s="19"/>
    </row>
    <row r="1280" spans="1:24" s="254" customFormat="1" x14ac:dyDescent="0.25">
      <c r="A1280" s="242" t="s">
        <v>5928</v>
      </c>
      <c r="B1280" s="19" t="s">
        <v>3013</v>
      </c>
      <c r="C1280" s="280" t="s">
        <v>2076</v>
      </c>
      <c r="D1280" s="242" t="s">
        <v>5931</v>
      </c>
      <c r="E1280" s="242" t="s">
        <v>1600</v>
      </c>
      <c r="F1280" s="243">
        <v>45645</v>
      </c>
      <c r="G1280" s="242" t="s">
        <v>331</v>
      </c>
      <c r="H1280" s="242"/>
      <c r="I1280" s="16">
        <v>4136.3599999999997</v>
      </c>
      <c r="J1280" s="16">
        <v>641.14</v>
      </c>
      <c r="K1280" s="16">
        <v>3953.93</v>
      </c>
      <c r="L1280" s="16">
        <v>735.81</v>
      </c>
      <c r="M1280" s="16"/>
      <c r="N1280" s="17">
        <v>103.91</v>
      </c>
      <c r="O1280" s="17"/>
      <c r="P1280" s="17">
        <f t="shared" ref="P1280" si="68">SUM(I1280:N1280)</f>
        <v>9571.15</v>
      </c>
      <c r="Q1280" s="17">
        <v>9571.15</v>
      </c>
      <c r="R1280" s="18">
        <v>45691</v>
      </c>
      <c r="S1280" s="305">
        <v>3948191</v>
      </c>
      <c r="T1280" s="19"/>
      <c r="U1280" s="19"/>
      <c r="V1280" s="19"/>
      <c r="W1280" s="19"/>
      <c r="X1280" s="19"/>
    </row>
    <row r="1281" spans="1:24" s="254" customFormat="1" x14ac:dyDescent="0.25">
      <c r="A1281" s="242" t="s">
        <v>5929</v>
      </c>
      <c r="B1281" s="19" t="s">
        <v>3013</v>
      </c>
      <c r="C1281" s="280" t="s">
        <v>2076</v>
      </c>
      <c r="D1281" s="242" t="s">
        <v>5930</v>
      </c>
      <c r="E1281" s="242" t="s">
        <v>1600</v>
      </c>
      <c r="F1281" s="243">
        <v>45645</v>
      </c>
      <c r="G1281" s="242" t="s">
        <v>331</v>
      </c>
      <c r="H1281" s="242"/>
      <c r="I1281" s="16">
        <v>4136.3599999999997</v>
      </c>
      <c r="J1281" s="16">
        <v>641.14</v>
      </c>
      <c r="K1281" s="16">
        <v>3953.93</v>
      </c>
      <c r="L1281" s="16">
        <v>735.81</v>
      </c>
      <c r="M1281" s="16"/>
      <c r="N1281" s="17">
        <v>163.91</v>
      </c>
      <c r="O1281" s="17"/>
      <c r="P1281" s="17">
        <f t="shared" ref="P1281" si="69">SUM(I1281:N1281)</f>
        <v>9631.15</v>
      </c>
      <c r="Q1281" s="17">
        <v>9631.15</v>
      </c>
      <c r="R1281" s="18">
        <v>45691</v>
      </c>
      <c r="S1281" s="305">
        <v>3948211</v>
      </c>
      <c r="T1281" s="19"/>
      <c r="U1281" s="19"/>
      <c r="V1281" s="19"/>
      <c r="W1281" s="19"/>
      <c r="X1281" s="19"/>
    </row>
    <row r="1282" spans="1:24" s="254" customFormat="1" x14ac:dyDescent="0.25">
      <c r="A1282" s="242" t="s">
        <v>5936</v>
      </c>
      <c r="B1282" s="19" t="s">
        <v>3013</v>
      </c>
      <c r="C1282" s="280" t="s">
        <v>2076</v>
      </c>
      <c r="D1282" s="242" t="s">
        <v>5937</v>
      </c>
      <c r="E1282" s="242" t="s">
        <v>1600</v>
      </c>
      <c r="F1282" s="243">
        <v>45645</v>
      </c>
      <c r="G1282" s="242" t="s">
        <v>331</v>
      </c>
      <c r="H1282" s="242"/>
      <c r="I1282" s="16">
        <v>4136.3599999999997</v>
      </c>
      <c r="J1282" s="16">
        <v>641.14</v>
      </c>
      <c r="K1282" s="16">
        <v>3953.93</v>
      </c>
      <c r="L1282" s="16">
        <v>735.81</v>
      </c>
      <c r="M1282" s="16"/>
      <c r="N1282" s="17">
        <v>163.91</v>
      </c>
      <c r="O1282" s="17"/>
      <c r="P1282" s="17">
        <f t="shared" ref="P1282" si="70">SUM(I1282:N1282)</f>
        <v>9631.15</v>
      </c>
      <c r="Q1282" s="17">
        <v>9631.15</v>
      </c>
      <c r="R1282" s="18">
        <v>45692</v>
      </c>
      <c r="S1282" s="305">
        <v>3948953</v>
      </c>
      <c r="T1282" s="19"/>
      <c r="U1282" s="19"/>
      <c r="V1282" s="19"/>
      <c r="W1282" s="19"/>
      <c r="X1282" s="19"/>
    </row>
    <row r="1283" spans="1:24" s="254" customFormat="1" x14ac:dyDescent="0.25">
      <c r="A1283" s="242" t="s">
        <v>5932</v>
      </c>
      <c r="B1283" s="19" t="s">
        <v>3013</v>
      </c>
      <c r="C1283" s="280" t="s">
        <v>2076</v>
      </c>
      <c r="D1283" s="242" t="s">
        <v>5933</v>
      </c>
      <c r="E1283" s="242" t="s">
        <v>1600</v>
      </c>
      <c r="F1283" s="243">
        <v>45646</v>
      </c>
      <c r="G1283" s="242" t="s">
        <v>331</v>
      </c>
      <c r="H1283" s="242"/>
      <c r="I1283" s="16">
        <v>4136.3599999999997</v>
      </c>
      <c r="J1283" s="16">
        <v>641.14</v>
      </c>
      <c r="K1283" s="16">
        <v>3953.93</v>
      </c>
      <c r="L1283" s="16">
        <v>735.81</v>
      </c>
      <c r="M1283" s="16"/>
      <c r="N1283" s="17">
        <v>163.91</v>
      </c>
      <c r="O1283" s="17"/>
      <c r="P1283" s="17">
        <f t="shared" ref="P1283:P1286" si="71">SUM(I1283:N1283)</f>
        <v>9631.15</v>
      </c>
      <c r="Q1283" s="17">
        <v>9631.15</v>
      </c>
      <c r="R1283" s="18">
        <v>45691</v>
      </c>
      <c r="S1283" s="305">
        <v>3948203</v>
      </c>
      <c r="T1283" s="19"/>
      <c r="U1283" s="19"/>
      <c r="V1283" s="19"/>
      <c r="W1283" s="19"/>
      <c r="X1283" s="19"/>
    </row>
    <row r="1284" spans="1:24" s="254" customFormat="1" x14ac:dyDescent="0.25">
      <c r="A1284" s="242" t="s">
        <v>5934</v>
      </c>
      <c r="B1284" s="19" t="s">
        <v>3013</v>
      </c>
      <c r="C1284" s="280" t="s">
        <v>2076</v>
      </c>
      <c r="D1284" s="242" t="s">
        <v>5935</v>
      </c>
      <c r="E1284" s="242" t="s">
        <v>1600</v>
      </c>
      <c r="F1284" s="243">
        <v>45646</v>
      </c>
      <c r="G1284" s="242" t="s">
        <v>331</v>
      </c>
      <c r="H1284" s="242"/>
      <c r="I1284" s="16">
        <v>4136.3599999999997</v>
      </c>
      <c r="J1284" s="16">
        <v>641.14</v>
      </c>
      <c r="K1284" s="16">
        <v>3953.93</v>
      </c>
      <c r="L1284" s="16">
        <v>735.81</v>
      </c>
      <c r="M1284" s="16"/>
      <c r="N1284" s="17">
        <v>163.91</v>
      </c>
      <c r="O1284" s="17"/>
      <c r="P1284" s="17">
        <f t="shared" si="71"/>
        <v>9631.15</v>
      </c>
      <c r="Q1284" s="17">
        <v>9631.15</v>
      </c>
      <c r="R1284" s="18">
        <v>45691</v>
      </c>
      <c r="S1284" s="305">
        <v>3948210</v>
      </c>
      <c r="T1284" s="19"/>
      <c r="U1284" s="19"/>
      <c r="V1284" s="19"/>
      <c r="W1284" s="19"/>
      <c r="X1284" s="19"/>
    </row>
    <row r="1285" spans="1:24" s="254" customFormat="1" x14ac:dyDescent="0.25">
      <c r="A1285" s="242" t="s">
        <v>6000</v>
      </c>
      <c r="B1285" s="19" t="s">
        <v>6001</v>
      </c>
      <c r="C1285" s="280" t="s">
        <v>2076</v>
      </c>
      <c r="D1285" s="242" t="s">
        <v>6002</v>
      </c>
      <c r="E1285" s="242" t="s">
        <v>6003</v>
      </c>
      <c r="F1285" s="243">
        <v>45664</v>
      </c>
      <c r="G1285" s="242" t="s">
        <v>328</v>
      </c>
      <c r="H1285" s="242"/>
      <c r="I1285" s="16">
        <v>2259.4699999999998</v>
      </c>
      <c r="J1285" s="16">
        <v>937</v>
      </c>
      <c r="K1285" s="16">
        <v>3812.66</v>
      </c>
      <c r="L1285" s="16">
        <v>733.49</v>
      </c>
      <c r="M1285" s="16"/>
      <c r="N1285" s="17">
        <v>119.96</v>
      </c>
      <c r="O1285" s="17"/>
      <c r="P1285" s="17">
        <f t="shared" si="71"/>
        <v>7862.579999999999</v>
      </c>
      <c r="Q1285" s="17">
        <v>7862.58</v>
      </c>
      <c r="R1285" s="18">
        <v>45699</v>
      </c>
      <c r="S1285" s="305">
        <v>3954340</v>
      </c>
      <c r="T1285" s="19"/>
      <c r="U1285" s="19"/>
      <c r="V1285" s="19"/>
      <c r="W1285" s="19"/>
      <c r="X1285" s="19"/>
    </row>
    <row r="1286" spans="1:24" s="320" customFormat="1" x14ac:dyDescent="0.25">
      <c r="A1286" s="317" t="s">
        <v>5957</v>
      </c>
      <c r="B1286" s="319" t="s">
        <v>5958</v>
      </c>
      <c r="C1286" s="337" t="s">
        <v>2076</v>
      </c>
      <c r="D1286" s="317" t="s">
        <v>5959</v>
      </c>
      <c r="E1286" s="317" t="s">
        <v>4823</v>
      </c>
      <c r="F1286" s="376">
        <v>45671</v>
      </c>
      <c r="G1286" s="317" t="s">
        <v>331</v>
      </c>
      <c r="H1286" s="317"/>
      <c r="I1286" s="377">
        <v>4136.3599999999997</v>
      </c>
      <c r="J1286" s="377">
        <v>641.14</v>
      </c>
      <c r="K1286" s="377">
        <v>3953.93</v>
      </c>
      <c r="L1286" s="377">
        <v>735.81</v>
      </c>
      <c r="M1286" s="377"/>
      <c r="N1286" s="378">
        <v>163.91</v>
      </c>
      <c r="O1286" s="378"/>
      <c r="P1286" s="378">
        <f t="shared" si="71"/>
        <v>9631.15</v>
      </c>
      <c r="Q1286" s="378">
        <v>9631.15</v>
      </c>
      <c r="R1286" s="379">
        <v>45826</v>
      </c>
      <c r="S1286" s="380">
        <v>4052807</v>
      </c>
      <c r="T1286" s="319"/>
      <c r="U1286" s="319"/>
      <c r="V1286" s="319"/>
      <c r="W1286" s="319"/>
      <c r="X1286" s="319"/>
    </row>
    <row r="1287" spans="1:24" s="254" customFormat="1" x14ac:dyDescent="0.25">
      <c r="A1287" s="242" t="s">
        <v>5960</v>
      </c>
      <c r="B1287" s="19" t="s">
        <v>5924</v>
      </c>
      <c r="C1287" s="280" t="s">
        <v>2076</v>
      </c>
      <c r="D1287" s="242" t="s">
        <v>5961</v>
      </c>
      <c r="E1287" s="242" t="s">
        <v>4732</v>
      </c>
      <c r="F1287" s="243">
        <v>45672</v>
      </c>
      <c r="G1287" s="242" t="s">
        <v>331</v>
      </c>
      <c r="H1287" s="242"/>
      <c r="I1287" s="16">
        <v>4136.3599999999997</v>
      </c>
      <c r="J1287" s="16">
        <v>641.14</v>
      </c>
      <c r="K1287" s="16">
        <v>3953.93</v>
      </c>
      <c r="L1287" s="16">
        <v>735.81</v>
      </c>
      <c r="M1287" s="16"/>
      <c r="N1287" s="17">
        <v>163.91</v>
      </c>
      <c r="O1287" s="17"/>
      <c r="P1287" s="17">
        <f t="shared" ref="P1287" si="72">SUM(I1287:N1287)</f>
        <v>9631.15</v>
      </c>
      <c r="Q1287" s="17">
        <v>9631.15</v>
      </c>
      <c r="R1287" s="18">
        <v>45691</v>
      </c>
      <c r="S1287" s="305">
        <v>3948206</v>
      </c>
      <c r="T1287" s="19"/>
      <c r="U1287" s="19"/>
      <c r="V1287" s="19"/>
      <c r="W1287" s="19"/>
      <c r="X1287" s="19"/>
    </row>
    <row r="1288" spans="1:24" s="254" customFormat="1" x14ac:dyDescent="0.25">
      <c r="A1288" s="242" t="s">
        <v>5962</v>
      </c>
      <c r="B1288" s="19" t="s">
        <v>5924</v>
      </c>
      <c r="C1288" s="280" t="s">
        <v>2076</v>
      </c>
      <c r="D1288" s="242" t="s">
        <v>5965</v>
      </c>
      <c r="E1288" s="242" t="s">
        <v>4823</v>
      </c>
      <c r="F1288" s="243">
        <v>45672</v>
      </c>
      <c r="G1288" s="242" t="s">
        <v>331</v>
      </c>
      <c r="H1288" s="242"/>
      <c r="I1288" s="16">
        <v>4136.3599999999997</v>
      </c>
      <c r="J1288" s="16">
        <v>641.14</v>
      </c>
      <c r="K1288" s="16">
        <v>3953.93</v>
      </c>
      <c r="L1288" s="16">
        <v>735.81</v>
      </c>
      <c r="M1288" s="16"/>
      <c r="N1288" s="17">
        <v>163.91</v>
      </c>
      <c r="O1288" s="17"/>
      <c r="P1288" s="17">
        <f t="shared" ref="P1288" si="73">SUM(I1288:N1288)</f>
        <v>9631.15</v>
      </c>
      <c r="Q1288" s="17">
        <v>9631.15</v>
      </c>
      <c r="R1288" s="18">
        <v>45691</v>
      </c>
      <c r="S1288" s="305">
        <v>3948216</v>
      </c>
      <c r="T1288" s="19"/>
      <c r="U1288" s="19"/>
      <c r="V1288" s="19"/>
      <c r="W1288" s="19"/>
      <c r="X1288" s="19"/>
    </row>
    <row r="1289" spans="1:24" s="254" customFormat="1" x14ac:dyDescent="0.25">
      <c r="A1289" s="242" t="s">
        <v>5963</v>
      </c>
      <c r="B1289" s="19" t="s">
        <v>1714</v>
      </c>
      <c r="C1289" s="280" t="s">
        <v>2076</v>
      </c>
      <c r="D1289" s="242" t="s">
        <v>5966</v>
      </c>
      <c r="E1289" s="242" t="s">
        <v>5967</v>
      </c>
      <c r="F1289" s="243">
        <v>45672</v>
      </c>
      <c r="G1289" s="242" t="s">
        <v>331</v>
      </c>
      <c r="H1289" s="242"/>
      <c r="I1289" s="16">
        <v>4136.3599999999997</v>
      </c>
      <c r="J1289" s="16">
        <v>641.14</v>
      </c>
      <c r="K1289" s="16">
        <v>3953.93</v>
      </c>
      <c r="L1289" s="16">
        <v>735.81</v>
      </c>
      <c r="M1289" s="16"/>
      <c r="N1289" s="17">
        <v>163.91</v>
      </c>
      <c r="O1289" s="17"/>
      <c r="P1289" s="17">
        <f t="shared" ref="P1289" si="74">SUM(I1289:N1289)</f>
        <v>9631.15</v>
      </c>
      <c r="Q1289" s="17">
        <v>9640.7800000000007</v>
      </c>
      <c r="R1289" s="18">
        <v>45687</v>
      </c>
      <c r="S1289" s="305">
        <v>3948219</v>
      </c>
      <c r="T1289" s="19"/>
      <c r="U1289" s="19"/>
      <c r="V1289" s="19"/>
      <c r="W1289" s="19"/>
      <c r="X1289" s="19"/>
    </row>
    <row r="1290" spans="1:24" s="254" customFormat="1" x14ac:dyDescent="0.25">
      <c r="A1290" s="242" t="s">
        <v>5964</v>
      </c>
      <c r="B1290" s="19" t="s">
        <v>3013</v>
      </c>
      <c r="C1290" s="280" t="s">
        <v>2076</v>
      </c>
      <c r="D1290" s="242" t="s">
        <v>5968</v>
      </c>
      <c r="E1290" s="242" t="s">
        <v>4823</v>
      </c>
      <c r="F1290" s="243">
        <v>45672</v>
      </c>
      <c r="G1290" s="242" t="s">
        <v>331</v>
      </c>
      <c r="H1290" s="242"/>
      <c r="I1290" s="16">
        <v>4136.3599999999997</v>
      </c>
      <c r="J1290" s="16">
        <v>641.14</v>
      </c>
      <c r="K1290" s="16">
        <v>3953.93</v>
      </c>
      <c r="L1290" s="16">
        <v>735.81</v>
      </c>
      <c r="M1290" s="16"/>
      <c r="N1290" s="17">
        <v>163.91</v>
      </c>
      <c r="O1290" s="17"/>
      <c r="P1290" s="17">
        <f t="shared" ref="P1290:P1317" si="75">SUM(I1290:N1290)</f>
        <v>9631.15</v>
      </c>
      <c r="Q1290" s="17">
        <v>9631.15</v>
      </c>
      <c r="R1290" s="18">
        <v>45691</v>
      </c>
      <c r="S1290" s="305">
        <v>3948209</v>
      </c>
      <c r="T1290" s="19"/>
      <c r="U1290" s="19"/>
      <c r="V1290" s="19"/>
      <c r="W1290" s="19"/>
      <c r="X1290" s="19"/>
    </row>
    <row r="1291" spans="1:24" s="254" customFormat="1" x14ac:dyDescent="0.25">
      <c r="A1291" s="242" t="s">
        <v>6004</v>
      </c>
      <c r="B1291" s="19" t="s">
        <v>6005</v>
      </c>
      <c r="C1291" s="280" t="s">
        <v>2076</v>
      </c>
      <c r="D1291" s="242" t="s">
        <v>6006</v>
      </c>
      <c r="E1291" s="242" t="s">
        <v>4823</v>
      </c>
      <c r="F1291" s="243">
        <v>45680</v>
      </c>
      <c r="G1291" s="242" t="s">
        <v>331</v>
      </c>
      <c r="H1291" s="242"/>
      <c r="I1291" s="16">
        <v>4136.3599999999997</v>
      </c>
      <c r="J1291" s="16">
        <v>641.14</v>
      </c>
      <c r="K1291" s="16">
        <v>3953.93</v>
      </c>
      <c r="L1291" s="16">
        <v>735.81</v>
      </c>
      <c r="M1291" s="16"/>
      <c r="N1291" s="17">
        <v>163.91</v>
      </c>
      <c r="O1291" s="17"/>
      <c r="P1291" s="17">
        <f t="shared" si="75"/>
        <v>9631.15</v>
      </c>
      <c r="Q1291" s="17">
        <v>9631.15</v>
      </c>
      <c r="R1291" s="18">
        <v>45691</v>
      </c>
      <c r="S1291" s="305">
        <v>3948184</v>
      </c>
      <c r="T1291" s="19"/>
      <c r="U1291" s="19"/>
      <c r="V1291" s="19"/>
      <c r="W1291" s="19"/>
      <c r="X1291" s="19"/>
    </row>
    <row r="1292" spans="1:24" s="254" customFormat="1" x14ac:dyDescent="0.25">
      <c r="A1292" s="242" t="s">
        <v>6025</v>
      </c>
      <c r="B1292" s="19" t="s">
        <v>1714</v>
      </c>
      <c r="C1292" s="280" t="s">
        <v>2076</v>
      </c>
      <c r="D1292" s="242" t="s">
        <v>6026</v>
      </c>
      <c r="E1292" s="242" t="s">
        <v>4885</v>
      </c>
      <c r="F1292" s="243">
        <v>45698</v>
      </c>
      <c r="G1292" s="242" t="s">
        <v>330</v>
      </c>
      <c r="H1292" s="242"/>
      <c r="I1292" s="16">
        <v>3632.57</v>
      </c>
      <c r="J1292" s="16">
        <v>335.63</v>
      </c>
      <c r="K1292" s="16">
        <v>3538.39</v>
      </c>
      <c r="L1292" s="16">
        <v>733.49</v>
      </c>
      <c r="M1292" s="16"/>
      <c r="N1292" s="17">
        <v>128.72999999999999</v>
      </c>
      <c r="O1292" s="17"/>
      <c r="P1292" s="17">
        <f t="shared" si="75"/>
        <v>8368.81</v>
      </c>
      <c r="Q1292" s="17">
        <v>8368.81</v>
      </c>
      <c r="R1292" s="18">
        <v>45708</v>
      </c>
      <c r="S1292" s="305">
        <v>3962800</v>
      </c>
      <c r="T1292" s="19"/>
      <c r="U1292" s="19"/>
      <c r="V1292" s="19"/>
      <c r="W1292" s="19"/>
      <c r="X1292" s="19"/>
    </row>
    <row r="1293" spans="1:24" s="254" customFormat="1" x14ac:dyDescent="0.25">
      <c r="A1293" s="242" t="s">
        <v>6107</v>
      </c>
      <c r="B1293" s="19" t="s">
        <v>1904</v>
      </c>
      <c r="C1293" s="280" t="s">
        <v>2076</v>
      </c>
      <c r="D1293" s="242" t="s">
        <v>6108</v>
      </c>
      <c r="E1293" s="242" t="s">
        <v>4881</v>
      </c>
      <c r="F1293" s="243">
        <v>45716</v>
      </c>
      <c r="G1293" s="242" t="s">
        <v>3777</v>
      </c>
      <c r="H1293" s="242"/>
      <c r="I1293" s="16">
        <v>6361.4</v>
      </c>
      <c r="J1293" s="16">
        <v>920.89</v>
      </c>
      <c r="K1293" s="16">
        <v>730.31</v>
      </c>
      <c r="L1293" s="16">
        <v>6857.28</v>
      </c>
      <c r="M1293" s="16"/>
      <c r="N1293" s="17">
        <v>130.13</v>
      </c>
      <c r="O1293" s="17"/>
      <c r="P1293" s="17">
        <f t="shared" si="75"/>
        <v>15000.01</v>
      </c>
      <c r="Q1293" s="17">
        <v>15000.01</v>
      </c>
      <c r="R1293" s="18">
        <v>45741</v>
      </c>
      <c r="S1293" s="305">
        <v>3992087</v>
      </c>
      <c r="T1293" s="19"/>
      <c r="U1293" s="19"/>
      <c r="V1293" s="19"/>
      <c r="W1293" s="19"/>
      <c r="X1293" s="19"/>
    </row>
    <row r="1294" spans="1:24" s="254" customFormat="1" x14ac:dyDescent="0.25">
      <c r="A1294" s="242" t="s">
        <v>6063</v>
      </c>
      <c r="B1294" s="19" t="s">
        <v>6067</v>
      </c>
      <c r="C1294" s="280" t="s">
        <v>2076</v>
      </c>
      <c r="D1294" s="242" t="s">
        <v>6068</v>
      </c>
      <c r="E1294" s="242" t="s">
        <v>3492</v>
      </c>
      <c r="F1294" s="243">
        <v>45727</v>
      </c>
      <c r="G1294" s="242" t="s">
        <v>325</v>
      </c>
      <c r="H1294" s="242"/>
      <c r="I1294" s="16">
        <v>3910.71</v>
      </c>
      <c r="J1294" s="16">
        <v>335.63</v>
      </c>
      <c r="K1294" s="16">
        <v>3538.39</v>
      </c>
      <c r="L1294" s="16">
        <v>1012.46</v>
      </c>
      <c r="M1294" s="16"/>
      <c r="N1294" s="17">
        <v>136.5</v>
      </c>
      <c r="O1294" s="17"/>
      <c r="P1294" s="17">
        <f t="shared" si="75"/>
        <v>8933.6899999999987</v>
      </c>
      <c r="Q1294" s="17">
        <v>8933.69</v>
      </c>
      <c r="R1294" s="18">
        <v>45737</v>
      </c>
      <c r="S1294" s="305">
        <v>3990635</v>
      </c>
      <c r="T1294" s="19"/>
      <c r="U1294" s="19"/>
      <c r="V1294" s="19"/>
      <c r="W1294" s="19"/>
      <c r="X1294" s="19"/>
    </row>
    <row r="1295" spans="1:24" s="254" customFormat="1" x14ac:dyDescent="0.25">
      <c r="A1295" s="313" t="s">
        <v>6064</v>
      </c>
      <c r="B1295" s="19" t="s">
        <v>5557</v>
      </c>
      <c r="C1295" s="280" t="s">
        <v>2076</v>
      </c>
      <c r="D1295" s="313" t="s">
        <v>6069</v>
      </c>
      <c r="E1295" s="313" t="s">
        <v>4881</v>
      </c>
      <c r="F1295" s="243">
        <v>45726</v>
      </c>
      <c r="G1295" s="313" t="s">
        <v>3777</v>
      </c>
      <c r="H1295" s="313"/>
      <c r="I1295" s="16">
        <v>6361.4</v>
      </c>
      <c r="J1295" s="16">
        <v>920.89</v>
      </c>
      <c r="K1295" s="16">
        <v>730.31</v>
      </c>
      <c r="L1295" s="16">
        <v>6857.28</v>
      </c>
      <c r="M1295" s="16"/>
      <c r="N1295" s="17">
        <v>130.13</v>
      </c>
      <c r="O1295" s="17"/>
      <c r="P1295" s="17">
        <f t="shared" si="75"/>
        <v>15000.01</v>
      </c>
      <c r="Q1295" s="17">
        <v>15118.04</v>
      </c>
      <c r="R1295" s="18">
        <v>45806</v>
      </c>
      <c r="S1295" s="305">
        <v>4035630</v>
      </c>
      <c r="T1295" s="19"/>
      <c r="U1295" s="19"/>
      <c r="V1295" s="19"/>
      <c r="W1295" s="19"/>
      <c r="X1295" s="19"/>
    </row>
    <row r="1296" spans="1:24" s="254" customFormat="1" x14ac:dyDescent="0.25">
      <c r="A1296" s="242" t="s">
        <v>6065</v>
      </c>
      <c r="B1296" s="19" t="s">
        <v>5924</v>
      </c>
      <c r="C1296" s="280" t="s">
        <v>2076</v>
      </c>
      <c r="D1296" s="242" t="s">
        <v>6070</v>
      </c>
      <c r="E1296" s="242" t="s">
        <v>4732</v>
      </c>
      <c r="F1296" s="243">
        <v>45729</v>
      </c>
      <c r="G1296" s="242" t="s">
        <v>331</v>
      </c>
      <c r="H1296" s="242"/>
      <c r="I1296" s="16">
        <v>4136.3599999999997</v>
      </c>
      <c r="J1296" s="16">
        <v>641.14</v>
      </c>
      <c r="K1296" s="16">
        <v>3953.93</v>
      </c>
      <c r="L1296" s="16">
        <v>735.81</v>
      </c>
      <c r="M1296" s="16"/>
      <c r="N1296" s="17">
        <v>163.91</v>
      </c>
      <c r="O1296" s="17"/>
      <c r="P1296" s="17">
        <f t="shared" si="75"/>
        <v>9631.15</v>
      </c>
      <c r="Q1296" s="17">
        <v>9631.15</v>
      </c>
      <c r="R1296" s="18">
        <v>45737</v>
      </c>
      <c r="S1296" s="305">
        <v>3990637</v>
      </c>
      <c r="T1296" s="19"/>
      <c r="U1296" s="19"/>
      <c r="V1296" s="19"/>
      <c r="W1296" s="19"/>
      <c r="X1296" s="19"/>
    </row>
    <row r="1297" spans="1:24" s="254" customFormat="1" x14ac:dyDescent="0.25">
      <c r="A1297" s="242" t="s">
        <v>6109</v>
      </c>
      <c r="B1297" s="19" t="s">
        <v>6114</v>
      </c>
      <c r="C1297" s="280" t="s">
        <v>2076</v>
      </c>
      <c r="D1297" s="242" t="s">
        <v>6115</v>
      </c>
      <c r="E1297" s="242" t="s">
        <v>4881</v>
      </c>
      <c r="F1297" s="243">
        <v>45729</v>
      </c>
      <c r="G1297" s="242" t="s">
        <v>3777</v>
      </c>
      <c r="H1297" s="242"/>
      <c r="I1297" s="16">
        <v>6361.4</v>
      </c>
      <c r="J1297" s="16">
        <v>920.89</v>
      </c>
      <c r="K1297" s="16">
        <v>730.31</v>
      </c>
      <c r="L1297" s="16">
        <v>6857.28</v>
      </c>
      <c r="M1297" s="16"/>
      <c r="N1297" s="17">
        <v>130.13</v>
      </c>
      <c r="O1297" s="17"/>
      <c r="P1297" s="17">
        <f t="shared" ref="P1297" si="76">SUM(I1297:N1297)</f>
        <v>15000.01</v>
      </c>
      <c r="Q1297" s="17">
        <v>15000.01</v>
      </c>
      <c r="R1297" s="18">
        <v>45741</v>
      </c>
      <c r="S1297" s="305">
        <v>3992086</v>
      </c>
      <c r="T1297" s="19"/>
      <c r="U1297" s="19"/>
      <c r="V1297" s="19"/>
      <c r="W1297" s="19"/>
      <c r="X1297" s="19"/>
    </row>
    <row r="1298" spans="1:24" s="254" customFormat="1" x14ac:dyDescent="0.25">
      <c r="A1298" s="242" t="s">
        <v>6066</v>
      </c>
      <c r="B1298" s="19" t="s">
        <v>1714</v>
      </c>
      <c r="C1298" s="280" t="s">
        <v>2076</v>
      </c>
      <c r="D1298" s="242" t="s">
        <v>6071</v>
      </c>
      <c r="E1298" s="242" t="s">
        <v>4823</v>
      </c>
      <c r="F1298" s="243">
        <v>45733</v>
      </c>
      <c r="G1298" s="242" t="s">
        <v>331</v>
      </c>
      <c r="H1298" s="242"/>
      <c r="I1298" s="16">
        <v>4136.3599999999997</v>
      </c>
      <c r="J1298" s="16">
        <v>641.14</v>
      </c>
      <c r="K1298" s="16">
        <v>3953.93</v>
      </c>
      <c r="L1298" s="16">
        <v>735.81</v>
      </c>
      <c r="M1298" s="16"/>
      <c r="N1298" s="17">
        <v>163.91</v>
      </c>
      <c r="O1298" s="17"/>
      <c r="P1298" s="17">
        <f t="shared" si="75"/>
        <v>9631.15</v>
      </c>
      <c r="Q1298" s="17">
        <v>9631.15</v>
      </c>
      <c r="R1298" s="18">
        <v>45735</v>
      </c>
      <c r="S1298" s="305">
        <v>3990583</v>
      </c>
      <c r="T1298" s="19"/>
      <c r="U1298" s="19"/>
      <c r="V1298" s="19"/>
      <c r="W1298" s="19"/>
      <c r="X1298" s="19"/>
    </row>
    <row r="1299" spans="1:24" s="254" customFormat="1" x14ac:dyDescent="0.25">
      <c r="A1299" s="242" t="s">
        <v>6110</v>
      </c>
      <c r="B1299" s="19" t="s">
        <v>6117</v>
      </c>
      <c r="C1299" s="280" t="s">
        <v>2076</v>
      </c>
      <c r="D1299" s="242" t="s">
        <v>6116</v>
      </c>
      <c r="E1299" s="242" t="s">
        <v>4881</v>
      </c>
      <c r="F1299" s="243">
        <v>45735</v>
      </c>
      <c r="G1299" s="242" t="s">
        <v>3777</v>
      </c>
      <c r="H1299" s="242"/>
      <c r="I1299" s="16">
        <v>6361.4</v>
      </c>
      <c r="J1299" s="16">
        <v>920.89</v>
      </c>
      <c r="K1299" s="16">
        <v>730.31</v>
      </c>
      <c r="L1299" s="16">
        <v>6857.28</v>
      </c>
      <c r="M1299" s="16"/>
      <c r="N1299" s="17">
        <v>130.12</v>
      </c>
      <c r="O1299" s="17"/>
      <c r="P1299" s="17">
        <f t="shared" si="75"/>
        <v>15000.000000000002</v>
      </c>
      <c r="Q1299" s="17">
        <v>15000</v>
      </c>
      <c r="R1299" s="18">
        <v>45741</v>
      </c>
      <c r="S1299" s="305">
        <v>3992088</v>
      </c>
      <c r="T1299" s="19"/>
      <c r="U1299" s="19"/>
      <c r="V1299" s="19"/>
      <c r="W1299" s="19"/>
      <c r="X1299" s="19"/>
    </row>
    <row r="1300" spans="1:24" s="254" customFormat="1" x14ac:dyDescent="0.25">
      <c r="A1300" s="242" t="s">
        <v>6111</v>
      </c>
      <c r="B1300" s="19" t="s">
        <v>6118</v>
      </c>
      <c r="C1300" s="280" t="s">
        <v>2076</v>
      </c>
      <c r="D1300" s="242" t="s">
        <v>6119</v>
      </c>
      <c r="E1300" s="242" t="s">
        <v>1616</v>
      </c>
      <c r="F1300" s="243">
        <v>45737</v>
      </c>
      <c r="G1300" s="242" t="s">
        <v>328</v>
      </c>
      <c r="H1300" s="242"/>
      <c r="I1300" s="16">
        <v>2259.4699999999998</v>
      </c>
      <c r="J1300" s="16">
        <v>937</v>
      </c>
      <c r="K1300" s="16">
        <v>3812.66</v>
      </c>
      <c r="L1300" s="16">
        <v>733.49</v>
      </c>
      <c r="M1300" s="16"/>
      <c r="N1300" s="17">
        <v>119.96</v>
      </c>
      <c r="O1300" s="17"/>
      <c r="P1300" s="17">
        <f t="shared" si="75"/>
        <v>7862.579999999999</v>
      </c>
      <c r="Q1300" s="17">
        <v>7862.58</v>
      </c>
      <c r="R1300" s="18">
        <v>45747</v>
      </c>
      <c r="S1300" s="305">
        <v>3995609</v>
      </c>
      <c r="T1300" s="19"/>
      <c r="U1300" s="19"/>
      <c r="V1300" s="19"/>
      <c r="W1300" s="19"/>
      <c r="X1300" s="19"/>
    </row>
    <row r="1301" spans="1:24" s="254" customFormat="1" x14ac:dyDescent="0.25">
      <c r="A1301" s="242" t="s">
        <v>6112</v>
      </c>
      <c r="B1301" s="19" t="s">
        <v>1749</v>
      </c>
      <c r="C1301" s="280" t="s">
        <v>2076</v>
      </c>
      <c r="D1301" s="242" t="s">
        <v>6120</v>
      </c>
      <c r="E1301" s="242" t="s">
        <v>4881</v>
      </c>
      <c r="F1301" s="243">
        <v>45734</v>
      </c>
      <c r="G1301" s="242" t="s">
        <v>331</v>
      </c>
      <c r="H1301" s="242"/>
      <c r="I1301" s="16">
        <v>4136.3599999999997</v>
      </c>
      <c r="J1301" s="16">
        <v>641.14</v>
      </c>
      <c r="K1301" s="16">
        <v>3953.93</v>
      </c>
      <c r="L1301" s="16">
        <v>735.81</v>
      </c>
      <c r="M1301" s="16"/>
      <c r="N1301" s="17">
        <v>163.91</v>
      </c>
      <c r="O1301" s="17"/>
      <c r="P1301" s="17">
        <f t="shared" si="75"/>
        <v>9631.15</v>
      </c>
      <c r="Q1301" s="17">
        <v>9631.15</v>
      </c>
      <c r="R1301" s="18">
        <v>45747</v>
      </c>
      <c r="S1301" s="305">
        <v>3995734</v>
      </c>
      <c r="T1301" s="19"/>
      <c r="U1301" s="19"/>
      <c r="V1301" s="19"/>
      <c r="W1301" s="19"/>
      <c r="X1301" s="19"/>
    </row>
    <row r="1302" spans="1:24" s="254" customFormat="1" x14ac:dyDescent="0.25">
      <c r="A1302" s="242" t="s">
        <v>6113</v>
      </c>
      <c r="B1302" s="19" t="s">
        <v>2504</v>
      </c>
      <c r="C1302" s="280" t="s">
        <v>2076</v>
      </c>
      <c r="D1302" s="242" t="s">
        <v>6121</v>
      </c>
      <c r="E1302" s="242" t="s">
        <v>3227</v>
      </c>
      <c r="F1302" s="243">
        <v>45742</v>
      </c>
      <c r="G1302" s="242" t="s">
        <v>331</v>
      </c>
      <c r="H1302" s="242"/>
      <c r="I1302" s="16">
        <v>8272.7099999999991</v>
      </c>
      <c r="J1302" s="16">
        <v>1282.28</v>
      </c>
      <c r="K1302" s="16">
        <v>7907.85</v>
      </c>
      <c r="L1302" s="16">
        <v>1471.61</v>
      </c>
      <c r="M1302" s="16"/>
      <c r="N1302" s="17">
        <v>327.81</v>
      </c>
      <c r="O1302" s="17"/>
      <c r="P1302" s="17">
        <f t="shared" si="75"/>
        <v>19262.260000000002</v>
      </c>
      <c r="Q1302" s="17">
        <v>19262.259999999998</v>
      </c>
      <c r="R1302" s="18">
        <v>45775</v>
      </c>
      <c r="S1302" s="305">
        <v>4009273</v>
      </c>
      <c r="T1302" s="19"/>
      <c r="U1302" s="19"/>
      <c r="V1302" s="19"/>
      <c r="W1302" s="19"/>
      <c r="X1302" s="19"/>
    </row>
    <row r="1303" spans="1:24" s="254" customFormat="1" x14ac:dyDescent="0.25">
      <c r="A1303" s="313" t="s">
        <v>6223</v>
      </c>
      <c r="B1303" s="19" t="s">
        <v>6224</v>
      </c>
      <c r="C1303" s="280" t="s">
        <v>2076</v>
      </c>
      <c r="D1303" s="313" t="s">
        <v>6225</v>
      </c>
      <c r="E1303" s="313" t="s">
        <v>4881</v>
      </c>
      <c r="F1303" s="243">
        <v>45750</v>
      </c>
      <c r="G1303" s="313" t="s">
        <v>331</v>
      </c>
      <c r="H1303" s="313"/>
      <c r="I1303" s="16">
        <v>4136.3599999999997</v>
      </c>
      <c r="J1303" s="16">
        <v>641.14</v>
      </c>
      <c r="K1303" s="16">
        <v>3953.93</v>
      </c>
      <c r="L1303" s="16">
        <v>735.81</v>
      </c>
      <c r="M1303" s="16"/>
      <c r="N1303" s="17">
        <v>163.91</v>
      </c>
      <c r="O1303" s="17"/>
      <c r="P1303" s="17">
        <f t="shared" si="75"/>
        <v>9631.15</v>
      </c>
      <c r="Q1303" s="17">
        <v>9706.93</v>
      </c>
      <c r="R1303" s="18">
        <v>45807</v>
      </c>
      <c r="S1303" s="305">
        <v>4037950</v>
      </c>
      <c r="T1303" s="19"/>
      <c r="U1303" s="19"/>
      <c r="V1303" s="19"/>
      <c r="W1303" s="19"/>
      <c r="X1303" s="19"/>
    </row>
    <row r="1304" spans="1:24" s="254" customFormat="1" x14ac:dyDescent="0.25">
      <c r="A1304" s="313" t="s">
        <v>6226</v>
      </c>
      <c r="B1304" s="19" t="s">
        <v>6227</v>
      </c>
      <c r="C1304" s="280" t="s">
        <v>2076</v>
      </c>
      <c r="D1304" s="313" t="s">
        <v>6228</v>
      </c>
      <c r="E1304" s="313" t="s">
        <v>5292</v>
      </c>
      <c r="F1304" s="243">
        <v>45751</v>
      </c>
      <c r="G1304" s="313" t="s">
        <v>325</v>
      </c>
      <c r="H1304" s="313"/>
      <c r="I1304" s="16">
        <v>3941.48</v>
      </c>
      <c r="J1304" s="16">
        <v>338.27</v>
      </c>
      <c r="K1304" s="16">
        <v>3566.23</v>
      </c>
      <c r="L1304" s="16">
        <v>1020.43</v>
      </c>
      <c r="M1304" s="16"/>
      <c r="N1304" s="17">
        <v>137.58000000000001</v>
      </c>
      <c r="O1304" s="17"/>
      <c r="P1304" s="17">
        <f t="shared" si="75"/>
        <v>9003.99</v>
      </c>
      <c r="Q1304" s="17">
        <v>9003.99</v>
      </c>
      <c r="R1304" s="18">
        <v>45786</v>
      </c>
      <c r="S1304" s="305">
        <v>4018803</v>
      </c>
      <c r="T1304" s="19"/>
      <c r="U1304" s="19"/>
      <c r="V1304" s="19"/>
      <c r="W1304" s="19"/>
      <c r="X1304" s="19"/>
    </row>
    <row r="1305" spans="1:24" s="254" customFormat="1" x14ac:dyDescent="0.25">
      <c r="A1305" s="242" t="s">
        <v>6169</v>
      </c>
      <c r="B1305" s="19" t="s">
        <v>6170</v>
      </c>
      <c r="C1305" s="280" t="s">
        <v>2076</v>
      </c>
      <c r="D1305" s="242" t="s">
        <v>6171</v>
      </c>
      <c r="E1305" s="242" t="s">
        <v>5114</v>
      </c>
      <c r="F1305" s="243">
        <v>45751</v>
      </c>
      <c r="G1305" s="242" t="s">
        <v>330</v>
      </c>
      <c r="H1305" s="242"/>
      <c r="I1305" s="16">
        <v>7265.14</v>
      </c>
      <c r="J1305" s="16">
        <v>671.26</v>
      </c>
      <c r="K1305" s="16">
        <v>7076.77</v>
      </c>
      <c r="L1305" s="16">
        <v>1466.98</v>
      </c>
      <c r="M1305" s="16"/>
      <c r="N1305" s="17">
        <v>257.47000000000003</v>
      </c>
      <c r="O1305" s="17"/>
      <c r="P1305" s="17">
        <f t="shared" si="75"/>
        <v>16737.620000000003</v>
      </c>
      <c r="Q1305" s="17">
        <v>16737.62</v>
      </c>
      <c r="R1305" s="18">
        <v>45769</v>
      </c>
      <c r="S1305" s="305">
        <v>4007021</v>
      </c>
      <c r="T1305" s="19"/>
      <c r="U1305" s="19"/>
      <c r="V1305" s="19"/>
      <c r="W1305" s="19"/>
      <c r="X1305" s="19"/>
    </row>
    <row r="1306" spans="1:24" s="254" customFormat="1" x14ac:dyDescent="0.25">
      <c r="A1306" s="313" t="s">
        <v>6229</v>
      </c>
      <c r="B1306" s="19" t="s">
        <v>1714</v>
      </c>
      <c r="C1306" s="280" t="s">
        <v>2076</v>
      </c>
      <c r="D1306" s="313" t="s">
        <v>6230</v>
      </c>
      <c r="E1306" s="313" t="s">
        <v>4732</v>
      </c>
      <c r="F1306" s="243">
        <v>45764</v>
      </c>
      <c r="G1306" s="313" t="s">
        <v>331</v>
      </c>
      <c r="H1306" s="313"/>
      <c r="I1306" s="16">
        <v>4168</v>
      </c>
      <c r="J1306" s="16">
        <v>646.17999999999995</v>
      </c>
      <c r="K1306" s="16">
        <v>3985.04</v>
      </c>
      <c r="L1306" s="16">
        <v>741.6</v>
      </c>
      <c r="M1306" s="16"/>
      <c r="N1306" s="17">
        <v>165.2</v>
      </c>
      <c r="O1306" s="17"/>
      <c r="P1306" s="17">
        <f t="shared" si="75"/>
        <v>9706.0200000000023</v>
      </c>
      <c r="Q1306" s="17">
        <v>9706.02</v>
      </c>
      <c r="R1306" s="18">
        <v>45790</v>
      </c>
      <c r="S1306" s="305">
        <v>4021092</v>
      </c>
      <c r="T1306" s="19"/>
      <c r="U1306" s="19"/>
      <c r="V1306" s="19"/>
      <c r="W1306" s="19"/>
      <c r="X1306" s="19"/>
    </row>
    <row r="1307" spans="1:24" s="254" customFormat="1" x14ac:dyDescent="0.25">
      <c r="A1307" s="242" t="s">
        <v>6191</v>
      </c>
      <c r="B1307" s="19" t="s">
        <v>6192</v>
      </c>
      <c r="C1307" s="280" t="s">
        <v>2076</v>
      </c>
      <c r="D1307" s="242" t="s">
        <v>6193</v>
      </c>
      <c r="E1307" s="242" t="s">
        <v>5707</v>
      </c>
      <c r="F1307" s="243">
        <v>45775</v>
      </c>
      <c r="G1307" s="242" t="s">
        <v>329</v>
      </c>
      <c r="H1307" s="242"/>
      <c r="I1307" s="16">
        <v>1679.6</v>
      </c>
      <c r="J1307" s="16">
        <v>1797.18</v>
      </c>
      <c r="K1307" s="16">
        <v>1522.02</v>
      </c>
      <c r="L1307" s="16">
        <v>739.26</v>
      </c>
      <c r="M1307" s="16"/>
      <c r="N1307" s="17">
        <v>116.73</v>
      </c>
      <c r="O1307" s="17"/>
      <c r="P1307" s="17">
        <f t="shared" si="75"/>
        <v>5854.7899999999991</v>
      </c>
      <c r="Q1307" s="17">
        <v>5854.79</v>
      </c>
      <c r="R1307" s="18">
        <v>45779</v>
      </c>
      <c r="S1307" s="305">
        <v>4013460</v>
      </c>
      <c r="T1307" s="19"/>
      <c r="U1307" s="19"/>
      <c r="V1307" s="19"/>
      <c r="W1307" s="19"/>
      <c r="X1307" s="19"/>
    </row>
    <row r="1308" spans="1:24" x14ac:dyDescent="0.25">
      <c r="A1308" s="228" t="s">
        <v>6234</v>
      </c>
      <c r="B1308" s="14" t="s">
        <v>6235</v>
      </c>
      <c r="C1308" s="280" t="s">
        <v>2076</v>
      </c>
      <c r="D1308" s="228" t="s">
        <v>6236</v>
      </c>
      <c r="E1308" s="228" t="s">
        <v>1604</v>
      </c>
      <c r="F1308" s="315">
        <v>45771</v>
      </c>
      <c r="G1308" s="313" t="s">
        <v>331</v>
      </c>
      <c r="H1308" s="228"/>
      <c r="I1308" s="100">
        <v>8337.81</v>
      </c>
      <c r="J1308" s="100">
        <v>1292.3699999999999</v>
      </c>
      <c r="K1308" s="100">
        <v>7970.08</v>
      </c>
      <c r="L1308" s="100">
        <v>1483.19</v>
      </c>
      <c r="N1308" s="101">
        <v>330.39</v>
      </c>
      <c r="P1308" s="101">
        <f t="shared" si="75"/>
        <v>19413.84</v>
      </c>
      <c r="Q1308" s="101">
        <v>19413.84</v>
      </c>
      <c r="R1308" s="316">
        <v>45806</v>
      </c>
      <c r="S1308" s="102">
        <v>4035629</v>
      </c>
    </row>
    <row r="1309" spans="1:24" s="398" customFormat="1" x14ac:dyDescent="0.25">
      <c r="A1309" s="392" t="s">
        <v>6261</v>
      </c>
      <c r="B1309" s="393" t="s">
        <v>3786</v>
      </c>
      <c r="C1309" s="337" t="s">
        <v>2076</v>
      </c>
      <c r="D1309" s="392" t="s">
        <v>6263</v>
      </c>
      <c r="E1309" s="392" t="s">
        <v>5270</v>
      </c>
      <c r="F1309" s="394">
        <v>45804</v>
      </c>
      <c r="G1309" s="317" t="s">
        <v>331</v>
      </c>
      <c r="H1309" s="392"/>
      <c r="I1309" s="395">
        <v>4168.8999999999996</v>
      </c>
      <c r="J1309" s="395">
        <v>646.17999999999995</v>
      </c>
      <c r="K1309" s="395">
        <v>3985.04</v>
      </c>
      <c r="L1309" s="395">
        <v>741.6</v>
      </c>
      <c r="M1309" s="395"/>
      <c r="N1309" s="396">
        <v>165.2</v>
      </c>
      <c r="O1309" s="396"/>
      <c r="P1309" s="396">
        <f t="shared" si="75"/>
        <v>9706.92</v>
      </c>
      <c r="Q1309" s="396">
        <v>9765.16</v>
      </c>
      <c r="R1309" s="399">
        <v>45903</v>
      </c>
      <c r="S1309" s="397">
        <v>4111889</v>
      </c>
      <c r="T1309" s="393"/>
      <c r="U1309" s="393"/>
      <c r="V1309" s="393"/>
      <c r="W1309" s="393"/>
      <c r="X1309" s="393"/>
    </row>
    <row r="1310" spans="1:24" s="398" customFormat="1" ht="15.75" customHeight="1" x14ac:dyDescent="0.25">
      <c r="A1310" s="392" t="s">
        <v>6262</v>
      </c>
      <c r="B1310" s="393" t="s">
        <v>6264</v>
      </c>
      <c r="C1310" s="337" t="s">
        <v>2076</v>
      </c>
      <c r="D1310" s="392" t="s">
        <v>6265</v>
      </c>
      <c r="E1310" s="392" t="s">
        <v>4834</v>
      </c>
      <c r="F1310" s="394">
        <v>45811</v>
      </c>
      <c r="G1310" s="317" t="s">
        <v>331</v>
      </c>
      <c r="H1310" s="392"/>
      <c r="I1310" s="395">
        <v>4168.8999999999996</v>
      </c>
      <c r="J1310" s="395">
        <v>646.17999999999995</v>
      </c>
      <c r="K1310" s="395">
        <v>3985.04</v>
      </c>
      <c r="L1310" s="395">
        <v>741.6</v>
      </c>
      <c r="M1310" s="395"/>
      <c r="N1310" s="396">
        <v>165.2</v>
      </c>
      <c r="O1310" s="396"/>
      <c r="P1310" s="396">
        <f t="shared" si="75"/>
        <v>9706.92</v>
      </c>
      <c r="Q1310" s="396">
        <v>9768.93</v>
      </c>
      <c r="R1310" s="399">
        <v>45889</v>
      </c>
      <c r="S1310" s="397">
        <v>4092616</v>
      </c>
      <c r="T1310" s="393"/>
      <c r="U1310" s="393"/>
      <c r="V1310" s="393"/>
      <c r="W1310" s="393"/>
      <c r="X1310" s="393"/>
    </row>
    <row r="1311" spans="1:24" s="398" customFormat="1" x14ac:dyDescent="0.25">
      <c r="A1311" s="392" t="s">
        <v>6294</v>
      </c>
      <c r="B1311" s="393" t="s">
        <v>6295</v>
      </c>
      <c r="C1311" s="337" t="s">
        <v>2076</v>
      </c>
      <c r="D1311" s="392" t="s">
        <v>6296</v>
      </c>
      <c r="E1311" s="392" t="s">
        <v>5467</v>
      </c>
      <c r="F1311" s="394">
        <v>45833</v>
      </c>
      <c r="G1311" s="317" t="s">
        <v>325</v>
      </c>
      <c r="H1311" s="392"/>
      <c r="I1311" s="395">
        <v>7882.96</v>
      </c>
      <c r="J1311" s="395">
        <v>676.54</v>
      </c>
      <c r="K1311" s="395">
        <v>7132.45</v>
      </c>
      <c r="L1311" s="395">
        <v>2040.85</v>
      </c>
      <c r="M1311" s="395"/>
      <c r="N1311" s="396">
        <v>275.14999999999998</v>
      </c>
      <c r="O1311" s="396"/>
      <c r="P1311" s="396">
        <f t="shared" si="75"/>
        <v>18007.95</v>
      </c>
      <c r="Q1311" s="396">
        <v>18116</v>
      </c>
      <c r="R1311" s="399">
        <v>45898</v>
      </c>
      <c r="S1311" s="397">
        <v>4102923</v>
      </c>
      <c r="T1311" s="393"/>
      <c r="U1311" s="393"/>
      <c r="V1311" s="393"/>
      <c r="W1311" s="393"/>
      <c r="X1311" s="393"/>
    </row>
    <row r="1312" spans="1:24" s="530" customFormat="1" ht="16.5" customHeight="1" x14ac:dyDescent="0.25">
      <c r="A1312" s="525" t="s">
        <v>6297</v>
      </c>
      <c r="B1312" s="461" t="s">
        <v>6298</v>
      </c>
      <c r="C1312" s="386" t="s">
        <v>2076</v>
      </c>
      <c r="D1312" s="525" t="s">
        <v>5676</v>
      </c>
      <c r="E1312" s="525" t="s">
        <v>4837</v>
      </c>
      <c r="F1312" s="526">
        <v>45853</v>
      </c>
      <c r="G1312" s="384" t="s">
        <v>328</v>
      </c>
      <c r="H1312" s="525"/>
      <c r="I1312" s="527">
        <v>2277.2399999999998</v>
      </c>
      <c r="J1312" s="527">
        <v>944.38</v>
      </c>
      <c r="K1312" s="527">
        <v>3842.66</v>
      </c>
      <c r="L1312" s="527">
        <v>739.26</v>
      </c>
      <c r="M1312" s="527"/>
      <c r="N1312" s="528">
        <v>120.9</v>
      </c>
      <c r="O1312" s="528"/>
      <c r="P1312" s="528">
        <f t="shared" si="75"/>
        <v>7924.44</v>
      </c>
      <c r="Q1312" s="528"/>
      <c r="R1312" s="529"/>
      <c r="S1312" s="529"/>
      <c r="T1312" s="461"/>
      <c r="U1312" s="461"/>
      <c r="V1312" s="461"/>
      <c r="W1312" s="461"/>
      <c r="X1312" s="461" t="s">
        <v>6340</v>
      </c>
    </row>
    <row r="1313" spans="1:24" x14ac:dyDescent="0.25">
      <c r="A1313" s="367" t="s">
        <v>6299</v>
      </c>
      <c r="B1313" s="14" t="s">
        <v>6300</v>
      </c>
      <c r="C1313" s="280" t="s">
        <v>2076</v>
      </c>
      <c r="D1313" s="228" t="s">
        <v>6301</v>
      </c>
      <c r="E1313" s="228" t="s">
        <v>4808</v>
      </c>
      <c r="F1313" s="315">
        <v>45853</v>
      </c>
      <c r="G1313" s="359" t="s">
        <v>330</v>
      </c>
      <c r="H1313" s="228"/>
      <c r="I1313" s="100">
        <v>3661.15</v>
      </c>
      <c r="J1313" s="100">
        <v>338.27</v>
      </c>
      <c r="K1313" s="100">
        <v>3566.23</v>
      </c>
      <c r="L1313" s="100">
        <v>739.26</v>
      </c>
      <c r="N1313" s="101">
        <v>129.75</v>
      </c>
      <c r="P1313" s="101">
        <f t="shared" si="75"/>
        <v>8434.66</v>
      </c>
      <c r="Q1313" s="101">
        <v>8434.66</v>
      </c>
      <c r="R1313" s="316">
        <v>45855</v>
      </c>
      <c r="S1313" s="102">
        <v>4069538</v>
      </c>
    </row>
    <row r="1314" spans="1:24" s="398" customFormat="1" x14ac:dyDescent="0.25">
      <c r="A1314" s="392" t="s">
        <v>6324</v>
      </c>
      <c r="B1314" s="393" t="s">
        <v>6326</v>
      </c>
      <c r="C1314" s="337" t="s">
        <v>2076</v>
      </c>
      <c r="D1314" s="392" t="s">
        <v>6327</v>
      </c>
      <c r="E1314" s="392" t="s">
        <v>5329</v>
      </c>
      <c r="F1314" s="394">
        <v>45868</v>
      </c>
      <c r="G1314" s="317" t="s">
        <v>328</v>
      </c>
      <c r="H1314" s="392"/>
      <c r="I1314" s="395">
        <v>2291.79</v>
      </c>
      <c r="J1314" s="395">
        <v>950.41</v>
      </c>
      <c r="K1314" s="395">
        <v>3867.2</v>
      </c>
      <c r="L1314" s="395">
        <v>743.98</v>
      </c>
      <c r="M1314" s="395"/>
      <c r="N1314" s="396">
        <v>121.68</v>
      </c>
      <c r="O1314" s="396"/>
      <c r="P1314" s="396">
        <f t="shared" si="75"/>
        <v>7975.0599999999995</v>
      </c>
      <c r="Q1314" s="396">
        <v>7975.06</v>
      </c>
      <c r="R1314" s="399">
        <v>45890</v>
      </c>
      <c r="S1314" s="397">
        <v>4093457</v>
      </c>
      <c r="T1314" s="393"/>
      <c r="U1314" s="393"/>
      <c r="V1314" s="393"/>
      <c r="W1314" s="393"/>
      <c r="X1314" s="393"/>
    </row>
    <row r="1315" spans="1:24" s="398" customFormat="1" x14ac:dyDescent="0.25">
      <c r="A1315" s="392" t="s">
        <v>6325</v>
      </c>
      <c r="B1315" s="393" t="s">
        <v>1714</v>
      </c>
      <c r="C1315" s="337" t="s">
        <v>2076</v>
      </c>
      <c r="D1315" s="392" t="s">
        <v>6328</v>
      </c>
      <c r="E1315" s="392" t="s">
        <v>6145</v>
      </c>
      <c r="F1315" s="394">
        <v>45869</v>
      </c>
      <c r="G1315" s="317" t="s">
        <v>331</v>
      </c>
      <c r="H1315" s="392"/>
      <c r="I1315" s="395">
        <v>4195.53</v>
      </c>
      <c r="J1315" s="395">
        <v>650.30999999999995</v>
      </c>
      <c r="K1315" s="395">
        <v>4010.49</v>
      </c>
      <c r="L1315" s="395">
        <v>746.33</v>
      </c>
      <c r="M1315" s="395"/>
      <c r="N1315" s="396">
        <v>166.25</v>
      </c>
      <c r="O1315" s="396"/>
      <c r="P1315" s="396">
        <f t="shared" si="75"/>
        <v>9768.91</v>
      </c>
      <c r="Q1315" s="396">
        <v>9768.91</v>
      </c>
      <c r="R1315" s="399">
        <v>45884</v>
      </c>
      <c r="S1315" s="397">
        <v>4090710</v>
      </c>
      <c r="T1315" s="393"/>
      <c r="U1315" s="393"/>
      <c r="V1315" s="393"/>
      <c r="W1315" s="393"/>
      <c r="X1315" s="393"/>
    </row>
    <row r="1316" spans="1:24" s="398" customFormat="1" x14ac:dyDescent="0.25">
      <c r="A1316" s="392" t="s">
        <v>6343</v>
      </c>
      <c r="B1316" s="393" t="s">
        <v>1714</v>
      </c>
      <c r="C1316" s="337" t="s">
        <v>2076</v>
      </c>
      <c r="D1316" s="392" t="s">
        <v>6346</v>
      </c>
      <c r="E1316" s="392" t="s">
        <v>1600</v>
      </c>
      <c r="F1316" s="394">
        <v>45873</v>
      </c>
      <c r="G1316" s="317" t="s">
        <v>331</v>
      </c>
      <c r="I1316" s="395">
        <v>4195.53</v>
      </c>
      <c r="J1316" s="395">
        <v>650.30999999999995</v>
      </c>
      <c r="K1316" s="395">
        <v>4010.49</v>
      </c>
      <c r="L1316" s="395">
        <v>746.33</v>
      </c>
      <c r="M1316" s="395"/>
      <c r="N1316" s="396">
        <v>166.25</v>
      </c>
      <c r="O1316" s="396"/>
      <c r="P1316" s="396">
        <f t="shared" si="75"/>
        <v>9768.91</v>
      </c>
      <c r="Q1316" s="396">
        <v>9768.91</v>
      </c>
      <c r="R1316" s="399">
        <v>45883</v>
      </c>
      <c r="S1316" s="397">
        <v>4086284</v>
      </c>
      <c r="T1316" s="393"/>
      <c r="U1316" s="393"/>
      <c r="V1316" s="393"/>
      <c r="W1316" s="393"/>
      <c r="X1316" s="393"/>
    </row>
    <row r="1317" spans="1:24" s="398" customFormat="1" x14ac:dyDescent="0.25">
      <c r="A1317" s="490" t="s">
        <v>6382</v>
      </c>
      <c r="B1317" s="531" t="s">
        <v>6383</v>
      </c>
      <c r="C1317" s="337" t="s">
        <v>2076</v>
      </c>
      <c r="D1317" s="496" t="s">
        <v>6384</v>
      </c>
      <c r="E1317" s="496" t="s">
        <v>4732</v>
      </c>
      <c r="F1317" s="493">
        <v>45877</v>
      </c>
      <c r="G1317" s="317" t="s">
        <v>331</v>
      </c>
      <c r="I1317" s="395">
        <v>8391.06</v>
      </c>
      <c r="J1317" s="395">
        <v>1300.6199999999999</v>
      </c>
      <c r="K1317" s="395">
        <v>8020.98</v>
      </c>
      <c r="L1317" s="395">
        <v>1492.67</v>
      </c>
      <c r="M1317" s="395"/>
      <c r="N1317" s="396">
        <v>332.5</v>
      </c>
      <c r="O1317" s="396"/>
      <c r="P1317" s="396">
        <f t="shared" si="75"/>
        <v>19537.830000000002</v>
      </c>
      <c r="Q1317" s="396">
        <v>19537.830000000002</v>
      </c>
      <c r="R1317" s="399">
        <v>45921</v>
      </c>
      <c r="S1317" s="397">
        <v>4125548</v>
      </c>
      <c r="T1317" s="393"/>
      <c r="U1317" s="393"/>
      <c r="V1317" s="393"/>
      <c r="W1317" s="393"/>
      <c r="X1317" s="393"/>
    </row>
    <row r="1318" spans="1:24" s="398" customFormat="1" x14ac:dyDescent="0.25">
      <c r="A1318" s="603" t="s">
        <v>6344</v>
      </c>
      <c r="B1318" s="605" t="s">
        <v>2561</v>
      </c>
      <c r="C1318" s="607" t="s">
        <v>2076</v>
      </c>
      <c r="D1318" s="611" t="s">
        <v>6347</v>
      </c>
      <c r="E1318" s="611" t="s">
        <v>4823</v>
      </c>
      <c r="F1318" s="609">
        <v>45877</v>
      </c>
      <c r="G1318" s="588" t="s">
        <v>331</v>
      </c>
      <c r="H1318" s="392">
        <v>1</v>
      </c>
      <c r="I1318" s="395">
        <v>8391.06</v>
      </c>
      <c r="J1318" s="395">
        <v>1300.6199999999999</v>
      </c>
      <c r="K1318" s="395">
        <v>8020.98</v>
      </c>
      <c r="L1318" s="395">
        <v>1492.67</v>
      </c>
      <c r="M1318" s="395"/>
      <c r="N1318" s="396">
        <v>332.51</v>
      </c>
      <c r="O1318" s="396"/>
      <c r="P1318" s="396">
        <f t="shared" ref="P1318:Q1330" si="77">SUM(H1318:N1318)</f>
        <v>19538.84</v>
      </c>
      <c r="Q1318" s="396">
        <v>19537.84</v>
      </c>
      <c r="R1318" s="399">
        <v>45896</v>
      </c>
      <c r="S1318" s="397">
        <v>4099972</v>
      </c>
      <c r="T1318" s="393"/>
      <c r="U1318" s="393"/>
      <c r="V1318" s="393"/>
      <c r="W1318" s="393"/>
      <c r="X1318" s="393"/>
    </row>
    <row r="1319" spans="1:24" s="398" customFormat="1" x14ac:dyDescent="0.25">
      <c r="A1319" s="604"/>
      <c r="B1319" s="606"/>
      <c r="C1319" s="608"/>
      <c r="D1319" s="612"/>
      <c r="E1319" s="612"/>
      <c r="F1319" s="610"/>
      <c r="G1319" s="589"/>
      <c r="H1319" s="392">
        <v>2</v>
      </c>
      <c r="I1319" s="100">
        <v>8391.06</v>
      </c>
      <c r="J1319" s="100">
        <v>1300.6199999999999</v>
      </c>
      <c r="K1319" s="100">
        <v>8020.98</v>
      </c>
      <c r="L1319" s="100">
        <v>1492.67</v>
      </c>
      <c r="M1319" s="100"/>
      <c r="N1319" s="101">
        <v>332.51</v>
      </c>
      <c r="O1319" s="101"/>
      <c r="P1319" s="101">
        <f t="shared" si="77"/>
        <v>19539.84</v>
      </c>
      <c r="Q1319" s="101"/>
      <c r="R1319" s="316"/>
      <c r="S1319" s="102"/>
      <c r="T1319" s="14"/>
      <c r="U1319" s="393"/>
      <c r="V1319" s="393"/>
      <c r="W1319" s="393"/>
      <c r="X1319" s="393"/>
    </row>
    <row r="1320" spans="1:24" s="398" customFormat="1" x14ac:dyDescent="0.25">
      <c r="A1320" s="445" t="s">
        <v>6363</v>
      </c>
      <c r="B1320" s="449" t="s">
        <v>6364</v>
      </c>
      <c r="C1320" s="337" t="s">
        <v>2076</v>
      </c>
      <c r="D1320" s="448" t="s">
        <v>6365</v>
      </c>
      <c r="E1320" s="448" t="s">
        <v>4881</v>
      </c>
      <c r="F1320" s="447">
        <v>45884</v>
      </c>
      <c r="G1320" s="317" t="s">
        <v>3777</v>
      </c>
      <c r="H1320" s="392"/>
      <c r="I1320" s="395">
        <v>6361.4</v>
      </c>
      <c r="J1320" s="395">
        <v>920.89</v>
      </c>
      <c r="K1320" s="395">
        <v>730.31</v>
      </c>
      <c r="L1320" s="395">
        <v>6857.28</v>
      </c>
      <c r="M1320" s="395"/>
      <c r="N1320" s="396">
        <v>130.13</v>
      </c>
      <c r="O1320" s="396"/>
      <c r="P1320" s="396">
        <f t="shared" si="77"/>
        <v>15000.01</v>
      </c>
      <c r="Q1320" s="396">
        <v>15000.01</v>
      </c>
      <c r="R1320" s="399">
        <v>45902</v>
      </c>
      <c r="S1320" s="397">
        <v>4111166</v>
      </c>
      <c r="T1320" s="393"/>
      <c r="U1320" s="393"/>
      <c r="V1320" s="393"/>
      <c r="W1320" s="393"/>
      <c r="X1320" s="393"/>
    </row>
    <row r="1321" spans="1:24" s="398" customFormat="1" x14ac:dyDescent="0.25">
      <c r="A1321" s="392" t="s">
        <v>6345</v>
      </c>
      <c r="B1321" s="393" t="s">
        <v>6348</v>
      </c>
      <c r="C1321" s="337" t="s">
        <v>2076</v>
      </c>
      <c r="D1321" s="392" t="s">
        <v>6349</v>
      </c>
      <c r="E1321" s="392" t="s">
        <v>1614</v>
      </c>
      <c r="F1321" s="394">
        <v>45887</v>
      </c>
      <c r="G1321" s="317" t="s">
        <v>330</v>
      </c>
      <c r="H1321" s="392"/>
      <c r="I1321" s="395">
        <v>3684.54</v>
      </c>
      <c r="J1321" s="395">
        <v>340.43</v>
      </c>
      <c r="K1321" s="395">
        <v>3589.01</v>
      </c>
      <c r="L1321" s="395">
        <v>743.89</v>
      </c>
      <c r="M1321" s="395"/>
      <c r="N1321" s="396">
        <v>130.58000000000001</v>
      </c>
      <c r="O1321" s="396"/>
      <c r="P1321" s="396">
        <f t="shared" si="77"/>
        <v>8488.4499999999989</v>
      </c>
      <c r="Q1321" s="396">
        <v>8488.4500000000007</v>
      </c>
      <c r="R1321" s="399">
        <v>45891</v>
      </c>
      <c r="S1321" s="397">
        <v>4097405</v>
      </c>
      <c r="T1321" s="393"/>
      <c r="U1321" s="393"/>
      <c r="V1321" s="393"/>
      <c r="W1321" s="393"/>
      <c r="X1321" s="393"/>
    </row>
    <row r="1322" spans="1:24" s="398" customFormat="1" x14ac:dyDescent="0.25">
      <c r="A1322" s="392" t="s">
        <v>6366</v>
      </c>
      <c r="B1322" s="393" t="s">
        <v>6367</v>
      </c>
      <c r="C1322" s="337" t="s">
        <v>2076</v>
      </c>
      <c r="D1322" s="392" t="s">
        <v>6368</v>
      </c>
      <c r="E1322" s="392" t="s">
        <v>5286</v>
      </c>
      <c r="F1322" s="394">
        <v>45890</v>
      </c>
      <c r="G1322" s="317" t="s">
        <v>328</v>
      </c>
      <c r="H1322" s="392"/>
      <c r="I1322" s="395">
        <v>4583.58</v>
      </c>
      <c r="J1322" s="395">
        <v>1900.82</v>
      </c>
      <c r="K1322" s="395">
        <v>7734.41</v>
      </c>
      <c r="L1322" s="395">
        <v>1487.96</v>
      </c>
      <c r="M1322" s="395"/>
      <c r="N1322" s="396">
        <v>243.35</v>
      </c>
      <c r="O1322" s="396"/>
      <c r="P1322" s="396">
        <f t="shared" si="77"/>
        <v>15950.12</v>
      </c>
      <c r="Q1322" s="396">
        <v>15950.12</v>
      </c>
      <c r="R1322" s="399">
        <v>45898</v>
      </c>
      <c r="S1322" s="397">
        <v>4103269</v>
      </c>
      <c r="T1322" s="393"/>
      <c r="U1322" s="393"/>
      <c r="V1322" s="393"/>
      <c r="W1322" s="393"/>
      <c r="X1322" s="393"/>
    </row>
    <row r="1323" spans="1:24" s="398" customFormat="1" x14ac:dyDescent="0.25">
      <c r="A1323" s="392" t="s">
        <v>6369</v>
      </c>
      <c r="B1323" s="393" t="s">
        <v>6370</v>
      </c>
      <c r="C1323" s="337" t="s">
        <v>2076</v>
      </c>
      <c r="D1323" s="392" t="s">
        <v>6371</v>
      </c>
      <c r="E1323" s="392" t="s">
        <v>5286</v>
      </c>
      <c r="F1323" s="394">
        <v>45890</v>
      </c>
      <c r="G1323" s="317" t="s">
        <v>328</v>
      </c>
      <c r="H1323" s="392"/>
      <c r="I1323" s="395">
        <v>4583.58</v>
      </c>
      <c r="J1323" s="395">
        <v>1900.82</v>
      </c>
      <c r="K1323" s="395">
        <v>7734.41</v>
      </c>
      <c r="L1323" s="395">
        <v>1487.96</v>
      </c>
      <c r="M1323" s="395"/>
      <c r="N1323" s="396">
        <v>243.35</v>
      </c>
      <c r="O1323" s="396"/>
      <c r="P1323" s="396">
        <f t="shared" si="77"/>
        <v>15950.12</v>
      </c>
      <c r="Q1323" s="396">
        <v>15950.12</v>
      </c>
      <c r="R1323" s="399">
        <v>45898</v>
      </c>
      <c r="S1323" s="397">
        <v>4103268</v>
      </c>
      <c r="T1323" s="393"/>
      <c r="U1323" s="393"/>
      <c r="V1323" s="393"/>
      <c r="W1323" s="393"/>
      <c r="X1323" s="393"/>
    </row>
    <row r="1324" spans="1:24" s="398" customFormat="1" x14ac:dyDescent="0.25">
      <c r="A1324" s="392" t="s">
        <v>6385</v>
      </c>
      <c r="B1324" s="393" t="s">
        <v>6373</v>
      </c>
      <c r="C1324" s="337" t="s">
        <v>2076</v>
      </c>
      <c r="D1324" s="392" t="s">
        <v>6388</v>
      </c>
      <c r="E1324" s="392" t="s">
        <v>5292</v>
      </c>
      <c r="F1324" s="394">
        <v>45896</v>
      </c>
      <c r="G1324" s="317" t="s">
        <v>325</v>
      </c>
      <c r="H1324" s="392"/>
      <c r="I1324" s="395">
        <v>7933.31</v>
      </c>
      <c r="J1324" s="395">
        <v>680.87</v>
      </c>
      <c r="K1324" s="395">
        <v>7178.01</v>
      </c>
      <c r="L1324" s="395">
        <v>2053.89</v>
      </c>
      <c r="M1324" s="395"/>
      <c r="N1324" s="396">
        <v>276.91000000000003</v>
      </c>
      <c r="O1324" s="396"/>
      <c r="P1324" s="396">
        <f t="shared" si="77"/>
        <v>18122.990000000002</v>
      </c>
      <c r="Q1324" s="396">
        <v>18122.990000000002</v>
      </c>
      <c r="R1324" s="399">
        <v>45916</v>
      </c>
      <c r="S1324" s="397">
        <v>4120830</v>
      </c>
      <c r="T1324" s="393"/>
      <c r="U1324" s="393"/>
      <c r="V1324" s="393"/>
      <c r="W1324" s="393"/>
      <c r="X1324" s="393"/>
    </row>
    <row r="1325" spans="1:24" s="398" customFormat="1" x14ac:dyDescent="0.25">
      <c r="A1325" s="392" t="s">
        <v>6372</v>
      </c>
      <c r="B1325" s="393" t="s">
        <v>6373</v>
      </c>
      <c r="C1325" s="337" t="s">
        <v>2076</v>
      </c>
      <c r="D1325" s="392" t="s">
        <v>6374</v>
      </c>
      <c r="E1325" s="392" t="s">
        <v>5292</v>
      </c>
      <c r="F1325" s="394">
        <v>45896</v>
      </c>
      <c r="G1325" s="317" t="s">
        <v>325</v>
      </c>
      <c r="H1325" s="392"/>
      <c r="I1325" s="395">
        <v>7933.31</v>
      </c>
      <c r="J1325" s="395">
        <v>680.87</v>
      </c>
      <c r="K1325" s="395">
        <v>7178.01</v>
      </c>
      <c r="L1325" s="395">
        <v>2053.89</v>
      </c>
      <c r="M1325" s="395"/>
      <c r="N1325" s="396">
        <v>276.91000000000003</v>
      </c>
      <c r="O1325" s="396"/>
      <c r="P1325" s="396">
        <f t="shared" si="77"/>
        <v>18122.990000000002</v>
      </c>
      <c r="Q1325" s="396">
        <v>18122.990000000002</v>
      </c>
      <c r="R1325" s="399">
        <v>45916</v>
      </c>
      <c r="S1325" s="397">
        <v>4120831</v>
      </c>
      <c r="T1325" s="393"/>
      <c r="U1325" s="393"/>
      <c r="V1325" s="393"/>
      <c r="W1325" s="393"/>
      <c r="X1325" s="393"/>
    </row>
    <row r="1326" spans="1:24" s="398" customFormat="1" x14ac:dyDescent="0.25">
      <c r="A1326" s="392" t="s">
        <v>6375</v>
      </c>
      <c r="B1326" s="393" t="s">
        <v>6376</v>
      </c>
      <c r="C1326" s="337" t="s">
        <v>2076</v>
      </c>
      <c r="D1326" s="392" t="s">
        <v>6377</v>
      </c>
      <c r="E1326" s="392" t="s">
        <v>5114</v>
      </c>
      <c r="F1326" s="394">
        <v>45897</v>
      </c>
      <c r="G1326" s="317" t="s">
        <v>330</v>
      </c>
      <c r="H1326" s="392"/>
      <c r="I1326" s="395">
        <v>3684.54</v>
      </c>
      <c r="J1326" s="395">
        <v>340.43</v>
      </c>
      <c r="K1326" s="395">
        <v>3589.01</v>
      </c>
      <c r="L1326" s="395">
        <v>743.98</v>
      </c>
      <c r="M1326" s="395"/>
      <c r="N1326" s="396">
        <v>130.58000000000001</v>
      </c>
      <c r="O1326" s="396"/>
      <c r="P1326" s="396">
        <f t="shared" si="77"/>
        <v>8488.5399999999991</v>
      </c>
      <c r="Q1326" s="396">
        <v>8488.5400000000009</v>
      </c>
      <c r="R1326" s="399">
        <v>45904</v>
      </c>
      <c r="S1326" s="397">
        <v>4114187</v>
      </c>
      <c r="T1326" s="393"/>
      <c r="U1326" s="393"/>
      <c r="V1326" s="393"/>
      <c r="W1326" s="393"/>
      <c r="X1326" s="393"/>
    </row>
    <row r="1327" spans="1:24" s="398" customFormat="1" x14ac:dyDescent="0.25">
      <c r="A1327" s="532" t="s">
        <v>6386</v>
      </c>
      <c r="B1327" s="393" t="s">
        <v>5752</v>
      </c>
      <c r="C1327" s="337" t="s">
        <v>2076</v>
      </c>
      <c r="D1327" s="392" t="s">
        <v>6389</v>
      </c>
      <c r="E1327" s="392" t="s">
        <v>4881</v>
      </c>
      <c r="F1327" s="394">
        <v>45905</v>
      </c>
      <c r="G1327" s="317" t="s">
        <v>3201</v>
      </c>
      <c r="H1327" s="392"/>
      <c r="I1327" s="395">
        <v>6361.4</v>
      </c>
      <c r="J1327" s="395">
        <v>920.89</v>
      </c>
      <c r="K1327" s="395">
        <v>730.31</v>
      </c>
      <c r="L1327" s="395">
        <v>6857.28</v>
      </c>
      <c r="M1327" s="395"/>
      <c r="N1327" s="396">
        <v>130.13</v>
      </c>
      <c r="O1327" s="396"/>
      <c r="P1327" s="396">
        <f t="shared" si="77"/>
        <v>15000.01</v>
      </c>
      <c r="Q1327" s="396">
        <f t="shared" si="77"/>
        <v>15000.01</v>
      </c>
      <c r="R1327" s="399">
        <v>45916</v>
      </c>
      <c r="S1327" s="397">
        <v>4120844</v>
      </c>
      <c r="T1327" s="393"/>
      <c r="U1327" s="393"/>
      <c r="V1327" s="393"/>
      <c r="W1327" s="393"/>
      <c r="X1327" s="393"/>
    </row>
    <row r="1328" spans="1:24" s="398" customFormat="1" x14ac:dyDescent="0.25">
      <c r="A1328" s="532" t="s">
        <v>6583</v>
      </c>
      <c r="B1328" s="393" t="s">
        <v>5268</v>
      </c>
      <c r="C1328" s="337" t="s">
        <v>2076</v>
      </c>
      <c r="D1328" s="392" t="s">
        <v>6584</v>
      </c>
      <c r="E1328" s="392" t="s">
        <v>3227</v>
      </c>
      <c r="F1328" s="394">
        <v>45908</v>
      </c>
      <c r="G1328" s="317" t="s">
        <v>3201</v>
      </c>
      <c r="H1328" s="392"/>
      <c r="I1328" s="395">
        <v>7259.85</v>
      </c>
      <c r="J1328" s="395">
        <v>641.14</v>
      </c>
      <c r="K1328" s="395">
        <v>3953.93</v>
      </c>
      <c r="L1328" s="395">
        <v>6973.16</v>
      </c>
      <c r="M1328" s="395"/>
      <c r="N1328" s="396">
        <v>211.48</v>
      </c>
      <c r="O1328" s="396"/>
      <c r="P1328" s="396">
        <f t="shared" si="77"/>
        <v>19039.560000000001</v>
      </c>
      <c r="Q1328" s="396">
        <v>19039.560000000001</v>
      </c>
      <c r="R1328" s="399">
        <v>46065</v>
      </c>
      <c r="S1328" s="397">
        <v>4224988</v>
      </c>
      <c r="T1328" s="393"/>
      <c r="U1328" s="393"/>
      <c r="V1328" s="393"/>
      <c r="W1328" s="393"/>
      <c r="X1328" s="393"/>
    </row>
    <row r="1329" spans="1:24" s="398" customFormat="1" x14ac:dyDescent="0.25">
      <c r="A1329" s="392" t="s">
        <v>6387</v>
      </c>
      <c r="B1329" s="393" t="s">
        <v>2353</v>
      </c>
      <c r="C1329" s="337" t="s">
        <v>2076</v>
      </c>
      <c r="D1329" s="392" t="s">
        <v>6390</v>
      </c>
      <c r="E1329" s="392" t="s">
        <v>4823</v>
      </c>
      <c r="F1329" s="394">
        <v>45909</v>
      </c>
      <c r="G1329" s="317" t="s">
        <v>331</v>
      </c>
      <c r="H1329" s="392"/>
      <c r="I1329" s="395">
        <v>8391.06</v>
      </c>
      <c r="J1329" s="395">
        <v>1300.6199999999999</v>
      </c>
      <c r="K1329" s="395">
        <v>8020.98</v>
      </c>
      <c r="L1329" s="395">
        <v>1492.67</v>
      </c>
      <c r="M1329" s="395"/>
      <c r="N1329" s="396">
        <v>332.5</v>
      </c>
      <c r="O1329" s="396"/>
      <c r="P1329" s="396">
        <f t="shared" si="77"/>
        <v>19537.830000000002</v>
      </c>
      <c r="Q1329" s="396">
        <v>19537.830000000002</v>
      </c>
      <c r="R1329" s="399">
        <v>45926</v>
      </c>
      <c r="S1329" s="397">
        <v>4129374</v>
      </c>
      <c r="T1329" s="393"/>
      <c r="U1329" s="393"/>
      <c r="V1329" s="393"/>
      <c r="W1329" s="393"/>
      <c r="X1329" s="393"/>
    </row>
    <row r="1330" spans="1:24" s="398" customFormat="1" x14ac:dyDescent="0.25">
      <c r="A1330" s="392" t="s">
        <v>6405</v>
      </c>
      <c r="B1330" s="393" t="s">
        <v>6406</v>
      </c>
      <c r="C1330" s="337" t="s">
        <v>2076</v>
      </c>
      <c r="D1330" s="392" t="s">
        <v>6407</v>
      </c>
      <c r="E1330" s="392" t="s">
        <v>4881</v>
      </c>
      <c r="F1330" s="394">
        <v>45916</v>
      </c>
      <c r="G1330" s="317" t="s">
        <v>3201</v>
      </c>
      <c r="H1330" s="392"/>
      <c r="I1330" s="395">
        <v>6361.4</v>
      </c>
      <c r="J1330" s="395">
        <v>920.89</v>
      </c>
      <c r="K1330" s="395">
        <v>730.31</v>
      </c>
      <c r="L1330" s="395">
        <v>6857.28</v>
      </c>
      <c r="M1330" s="395"/>
      <c r="N1330" s="396">
        <v>130.13</v>
      </c>
      <c r="O1330" s="396"/>
      <c r="P1330" s="396">
        <f t="shared" si="77"/>
        <v>15000.01</v>
      </c>
      <c r="Q1330" s="396">
        <v>15000.01</v>
      </c>
      <c r="R1330" s="399">
        <v>45940</v>
      </c>
      <c r="S1330" s="397">
        <v>4136659</v>
      </c>
      <c r="T1330" s="393"/>
      <c r="U1330" s="393"/>
      <c r="V1330" s="393"/>
      <c r="W1330" s="393"/>
      <c r="X1330" s="393"/>
    </row>
    <row r="1331" spans="1:24" s="398" customFormat="1" x14ac:dyDescent="0.25">
      <c r="A1331" s="392" t="s">
        <v>6408</v>
      </c>
      <c r="B1331" s="393" t="s">
        <v>6406</v>
      </c>
      <c r="C1331" s="337" t="s">
        <v>2076</v>
      </c>
      <c r="D1331" s="392" t="s">
        <v>6409</v>
      </c>
      <c r="E1331" s="392" t="s">
        <v>4881</v>
      </c>
      <c r="F1331" s="394">
        <v>45917</v>
      </c>
      <c r="G1331" s="317" t="s">
        <v>3201</v>
      </c>
      <c r="H1331" s="392"/>
      <c r="I1331" s="395">
        <v>6361.4</v>
      </c>
      <c r="J1331" s="395">
        <v>920.89</v>
      </c>
      <c r="K1331" s="395">
        <v>730.31</v>
      </c>
      <c r="L1331" s="395">
        <v>6857.28</v>
      </c>
      <c r="M1331" s="395"/>
      <c r="N1331" s="396">
        <v>130.13</v>
      </c>
      <c r="O1331" s="396"/>
      <c r="P1331" s="396">
        <f t="shared" ref="P1331" si="78">SUM(H1331:N1331)</f>
        <v>15000.01</v>
      </c>
      <c r="Q1331" s="396">
        <v>15000.01</v>
      </c>
      <c r="R1331" s="399">
        <v>45940</v>
      </c>
      <c r="S1331" s="397">
        <v>4136658</v>
      </c>
      <c r="T1331" s="393"/>
      <c r="U1331" s="393"/>
      <c r="V1331" s="393"/>
      <c r="W1331" s="393"/>
      <c r="X1331" s="393"/>
    </row>
    <row r="1332" spans="1:24" s="398" customFormat="1" x14ac:dyDescent="0.25">
      <c r="A1332" s="392" t="s">
        <v>6410</v>
      </c>
      <c r="B1332" s="393" t="s">
        <v>1904</v>
      </c>
      <c r="C1332" s="337" t="s">
        <v>2076</v>
      </c>
      <c r="D1332" s="392" t="s">
        <v>6411</v>
      </c>
      <c r="E1332" s="392" t="s">
        <v>5270</v>
      </c>
      <c r="F1332" s="394">
        <v>45930</v>
      </c>
      <c r="G1332" s="317" t="s">
        <v>3201</v>
      </c>
      <c r="H1332" s="392"/>
      <c r="I1332" s="395">
        <v>6361.4</v>
      </c>
      <c r="J1332" s="395">
        <v>920.89</v>
      </c>
      <c r="K1332" s="395">
        <v>730.31</v>
      </c>
      <c r="L1332" s="395">
        <v>6857.28</v>
      </c>
      <c r="M1332" s="395"/>
      <c r="N1332" s="396">
        <v>130.13</v>
      </c>
      <c r="O1332" s="396"/>
      <c r="P1332" s="396">
        <f t="shared" ref="P1332:P1366" si="79">SUM(H1332:N1332)</f>
        <v>15000.01</v>
      </c>
      <c r="Q1332" s="396">
        <v>15000.01</v>
      </c>
      <c r="R1332" s="399">
        <v>45940</v>
      </c>
      <c r="S1332" s="397">
        <v>4136660</v>
      </c>
      <c r="T1332" s="393"/>
      <c r="U1332" s="393"/>
      <c r="V1332" s="393"/>
      <c r="W1332" s="393"/>
      <c r="X1332" s="393"/>
    </row>
    <row r="1333" spans="1:24" s="398" customFormat="1" x14ac:dyDescent="0.25">
      <c r="A1333" s="392" t="s">
        <v>6439</v>
      </c>
      <c r="B1333" s="393" t="s">
        <v>6224</v>
      </c>
      <c r="C1333" s="337" t="s">
        <v>2076</v>
      </c>
      <c r="D1333" s="392" t="s">
        <v>6440</v>
      </c>
      <c r="E1333" s="392" t="s">
        <v>5299</v>
      </c>
      <c r="F1333" s="394">
        <v>45937</v>
      </c>
      <c r="G1333" s="317" t="s">
        <v>328</v>
      </c>
      <c r="H1333" s="392"/>
      <c r="I1333" s="395">
        <v>2291.79</v>
      </c>
      <c r="J1333" s="395">
        <v>950.41</v>
      </c>
      <c r="K1333" s="395">
        <v>3867.2</v>
      </c>
      <c r="L1333" s="395">
        <v>743.98</v>
      </c>
      <c r="M1333" s="395"/>
      <c r="N1333" s="396">
        <v>121.68</v>
      </c>
      <c r="O1333" s="396"/>
      <c r="P1333" s="396">
        <f t="shared" si="79"/>
        <v>7975.0599999999995</v>
      </c>
      <c r="Q1333" s="396">
        <v>8093.16</v>
      </c>
      <c r="R1333" s="399">
        <v>46031</v>
      </c>
      <c r="S1333" s="397">
        <v>4202505</v>
      </c>
      <c r="T1333" s="393"/>
      <c r="U1333" s="393"/>
      <c r="V1333" s="393"/>
      <c r="W1333" s="393"/>
      <c r="X1333" s="393"/>
    </row>
    <row r="1334" spans="1:24" s="398" customFormat="1" x14ac:dyDescent="0.25">
      <c r="A1334" s="392" t="s">
        <v>6441</v>
      </c>
      <c r="B1334" s="393" t="s">
        <v>3013</v>
      </c>
      <c r="C1334" s="337" t="s">
        <v>2076</v>
      </c>
      <c r="D1334" s="392" t="s">
        <v>6442</v>
      </c>
      <c r="E1334" s="392" t="s">
        <v>4904</v>
      </c>
      <c r="F1334" s="394">
        <v>45938</v>
      </c>
      <c r="G1334" s="317" t="s">
        <v>325</v>
      </c>
      <c r="H1334" s="392"/>
      <c r="I1334" s="395">
        <v>3966.65</v>
      </c>
      <c r="J1334" s="395">
        <v>340.43</v>
      </c>
      <c r="K1334" s="395">
        <v>3589.01</v>
      </c>
      <c r="L1334" s="395">
        <v>1026.94</v>
      </c>
      <c r="M1334" s="395"/>
      <c r="N1334" s="396">
        <v>138.46</v>
      </c>
      <c r="O1334" s="396"/>
      <c r="P1334" s="396">
        <f t="shared" si="79"/>
        <v>9061.49</v>
      </c>
      <c r="Q1334" s="396">
        <v>9061.49</v>
      </c>
      <c r="R1334" s="399">
        <v>45953</v>
      </c>
      <c r="S1334" s="397">
        <v>4144479</v>
      </c>
      <c r="T1334" s="393"/>
      <c r="U1334" s="393"/>
      <c r="V1334" s="393"/>
      <c r="W1334" s="393"/>
      <c r="X1334" s="393"/>
    </row>
    <row r="1335" spans="1:24" s="398" customFormat="1" x14ac:dyDescent="0.25">
      <c r="A1335" s="392" t="s">
        <v>6412</v>
      </c>
      <c r="B1335" s="393" t="s">
        <v>1714</v>
      </c>
      <c r="C1335" s="337" t="s">
        <v>2076</v>
      </c>
      <c r="D1335" s="392" t="s">
        <v>6413</v>
      </c>
      <c r="E1335" s="392" t="s">
        <v>5326</v>
      </c>
      <c r="F1335" s="394">
        <v>45940</v>
      </c>
      <c r="G1335" s="317" t="s">
        <v>331</v>
      </c>
      <c r="H1335" s="392"/>
      <c r="I1335" s="395">
        <v>4195.54</v>
      </c>
      <c r="J1335" s="395">
        <v>650.30999999999995</v>
      </c>
      <c r="K1335" s="395">
        <v>4010.49</v>
      </c>
      <c r="L1335" s="395">
        <v>746.33</v>
      </c>
      <c r="M1335" s="395"/>
      <c r="N1335" s="396">
        <v>166.25</v>
      </c>
      <c r="O1335" s="396"/>
      <c r="P1335" s="396">
        <f t="shared" si="79"/>
        <v>9768.92</v>
      </c>
      <c r="Q1335" s="396">
        <v>9768.92</v>
      </c>
      <c r="R1335" s="399">
        <v>45944</v>
      </c>
      <c r="S1335" s="397">
        <v>4138329</v>
      </c>
      <c r="T1335" s="393"/>
      <c r="U1335" s="393"/>
      <c r="V1335" s="393"/>
      <c r="W1335" s="393"/>
      <c r="X1335" s="393"/>
    </row>
    <row r="1336" spans="1:24" s="398" customFormat="1" x14ac:dyDescent="0.25">
      <c r="A1336" s="392" t="s">
        <v>6414</v>
      </c>
      <c r="B1336" s="393" t="s">
        <v>1919</v>
      </c>
      <c r="C1336" s="337" t="s">
        <v>2076</v>
      </c>
      <c r="D1336" s="392" t="s">
        <v>6415</v>
      </c>
      <c r="E1336" s="392" t="s">
        <v>4808</v>
      </c>
      <c r="F1336" s="394">
        <v>45946</v>
      </c>
      <c r="G1336" s="317" t="s">
        <v>330</v>
      </c>
      <c r="H1336" s="392"/>
      <c r="I1336" s="395">
        <v>3684.54</v>
      </c>
      <c r="J1336" s="395">
        <v>340.43</v>
      </c>
      <c r="K1336" s="395">
        <v>3589.01</v>
      </c>
      <c r="L1336" s="395">
        <v>743.98</v>
      </c>
      <c r="M1336" s="395"/>
      <c r="N1336" s="396">
        <v>130.58000000000001</v>
      </c>
      <c r="O1336" s="396"/>
      <c r="P1336" s="396">
        <f t="shared" si="79"/>
        <v>8488.5399999999991</v>
      </c>
      <c r="Q1336" s="396">
        <v>8488.5400000000009</v>
      </c>
      <c r="R1336" s="399">
        <v>45947</v>
      </c>
      <c r="S1336" s="397">
        <v>4140679</v>
      </c>
      <c r="T1336" s="393"/>
      <c r="U1336" s="393"/>
      <c r="V1336" s="393"/>
      <c r="W1336" s="393"/>
      <c r="X1336" s="393"/>
    </row>
    <row r="1337" spans="1:24" s="398" customFormat="1" x14ac:dyDescent="0.25">
      <c r="A1337" s="392" t="s">
        <v>6543</v>
      </c>
      <c r="B1337" s="393" t="s">
        <v>1904</v>
      </c>
      <c r="C1337" s="337" t="s">
        <v>2076</v>
      </c>
      <c r="D1337" s="392" t="s">
        <v>6544</v>
      </c>
      <c r="E1337" s="392" t="s">
        <v>5148</v>
      </c>
      <c r="F1337" s="394">
        <v>45952</v>
      </c>
      <c r="G1337" s="317" t="s">
        <v>325</v>
      </c>
      <c r="H1337" s="392"/>
      <c r="I1337" s="395">
        <v>4025.4</v>
      </c>
      <c r="J1337" s="395">
        <v>345.47</v>
      </c>
      <c r="K1337" s="395">
        <v>3642.16</v>
      </c>
      <c r="L1337" s="395">
        <v>1042.1600000000001</v>
      </c>
      <c r="M1337" s="395"/>
      <c r="N1337" s="396">
        <v>140.51</v>
      </c>
      <c r="O1337" s="396"/>
      <c r="P1337" s="396">
        <f t="shared" si="79"/>
        <v>9195.7000000000007</v>
      </c>
      <c r="Q1337" s="396">
        <v>9195.7000000000007</v>
      </c>
      <c r="R1337" s="399">
        <v>46045</v>
      </c>
      <c r="S1337" s="397">
        <v>4209794</v>
      </c>
      <c r="T1337" s="393"/>
      <c r="U1337" s="393"/>
      <c r="V1337" s="393"/>
      <c r="W1337" s="393"/>
      <c r="X1337" s="393"/>
    </row>
    <row r="1338" spans="1:24" s="398" customFormat="1" x14ac:dyDescent="0.25">
      <c r="A1338" s="392" t="s">
        <v>6443</v>
      </c>
      <c r="B1338" s="393" t="s">
        <v>5752</v>
      </c>
      <c r="C1338" s="337" t="s">
        <v>2076</v>
      </c>
      <c r="D1338" s="392" t="s">
        <v>6444</v>
      </c>
      <c r="E1338" s="392" t="s">
        <v>4904</v>
      </c>
      <c r="F1338" s="394">
        <v>45953</v>
      </c>
      <c r="G1338" s="317" t="s">
        <v>325</v>
      </c>
      <c r="H1338" s="392"/>
      <c r="I1338" s="395">
        <v>3966.65</v>
      </c>
      <c r="J1338" s="395">
        <v>340.43</v>
      </c>
      <c r="K1338" s="395">
        <v>3589.01</v>
      </c>
      <c r="L1338" s="395">
        <v>1026.94</v>
      </c>
      <c r="M1338" s="395"/>
      <c r="N1338" s="396">
        <v>138.46</v>
      </c>
      <c r="O1338" s="396"/>
      <c r="P1338" s="396">
        <f t="shared" si="79"/>
        <v>9061.49</v>
      </c>
      <c r="Q1338" s="396">
        <v>9061.49</v>
      </c>
      <c r="R1338" s="399">
        <v>45953</v>
      </c>
      <c r="S1338" s="397">
        <v>4146183</v>
      </c>
      <c r="T1338" s="393"/>
      <c r="U1338" s="393"/>
      <c r="V1338" s="393"/>
      <c r="W1338" s="393"/>
      <c r="X1338" s="393"/>
    </row>
    <row r="1339" spans="1:24" s="398" customFormat="1" x14ac:dyDescent="0.25">
      <c r="A1339" s="392" t="s">
        <v>6498</v>
      </c>
      <c r="B1339" s="393" t="s">
        <v>6499</v>
      </c>
      <c r="C1339" s="337" t="s">
        <v>2076</v>
      </c>
      <c r="D1339" s="392" t="s">
        <v>6500</v>
      </c>
      <c r="E1339" s="392" t="s">
        <v>1600</v>
      </c>
      <c r="F1339" s="394">
        <v>45958</v>
      </c>
      <c r="G1339" s="317" t="s">
        <v>331</v>
      </c>
      <c r="H1339" s="392"/>
      <c r="I1339" s="395">
        <v>8515.33</v>
      </c>
      <c r="J1339" s="395">
        <v>1319.88</v>
      </c>
      <c r="K1339" s="395">
        <v>8139.77</v>
      </c>
      <c r="L1339" s="395">
        <v>1514.77</v>
      </c>
      <c r="M1339" s="395"/>
      <c r="N1339" s="396">
        <v>337.43</v>
      </c>
      <c r="O1339" s="396"/>
      <c r="P1339" s="396">
        <f t="shared" si="79"/>
        <v>19827.18</v>
      </c>
      <c r="Q1339" s="396">
        <v>19827.18</v>
      </c>
      <c r="R1339" s="399">
        <v>45996</v>
      </c>
      <c r="S1339" s="397">
        <v>4185113</v>
      </c>
      <c r="T1339" s="393"/>
      <c r="U1339" s="393"/>
      <c r="V1339" s="393"/>
      <c r="W1339" s="393"/>
      <c r="X1339" s="393"/>
    </row>
    <row r="1340" spans="1:24" s="398" customFormat="1" x14ac:dyDescent="0.25">
      <c r="A1340" s="392" t="s">
        <v>6451</v>
      </c>
      <c r="B1340" s="393" t="s">
        <v>6456</v>
      </c>
      <c r="C1340" s="337" t="s">
        <v>2076</v>
      </c>
      <c r="D1340" s="392" t="s">
        <v>6457</v>
      </c>
      <c r="E1340" s="392" t="s">
        <v>4881</v>
      </c>
      <c r="F1340" s="394">
        <v>45959</v>
      </c>
      <c r="G1340" s="317" t="s">
        <v>331</v>
      </c>
      <c r="H1340" s="392"/>
      <c r="I1340" s="395">
        <v>4257.67</v>
      </c>
      <c r="J1340" s="395">
        <v>659.95</v>
      </c>
      <c r="K1340" s="395">
        <v>4069.89</v>
      </c>
      <c r="L1340" s="395">
        <v>757.39</v>
      </c>
      <c r="M1340" s="395"/>
      <c r="N1340" s="396">
        <v>168.72</v>
      </c>
      <c r="O1340" s="396"/>
      <c r="P1340" s="396">
        <f t="shared" si="79"/>
        <v>9913.619999999999</v>
      </c>
      <c r="Q1340" s="396">
        <v>9913.6200000000008</v>
      </c>
      <c r="R1340" s="399">
        <v>45974</v>
      </c>
      <c r="S1340" s="397">
        <v>4159423</v>
      </c>
      <c r="T1340" s="393"/>
      <c r="U1340" s="393"/>
      <c r="V1340" s="393"/>
      <c r="W1340" s="393"/>
      <c r="X1340" s="393"/>
    </row>
    <row r="1341" spans="1:24" s="398" customFormat="1" x14ac:dyDescent="0.25">
      <c r="A1341" s="392" t="s">
        <v>6452</v>
      </c>
      <c r="B1341" s="393" t="s">
        <v>1714</v>
      </c>
      <c r="C1341" s="337" t="s">
        <v>2076</v>
      </c>
      <c r="D1341" s="392" t="s">
        <v>6458</v>
      </c>
      <c r="E1341" s="392" t="s">
        <v>5405</v>
      </c>
      <c r="F1341" s="394">
        <v>45961</v>
      </c>
      <c r="G1341" s="317" t="s">
        <v>330</v>
      </c>
      <c r="H1341" s="392"/>
      <c r="I1341" s="395">
        <v>3739.11</v>
      </c>
      <c r="J1341" s="395">
        <v>345.47</v>
      </c>
      <c r="K1341" s="395">
        <v>3642.16</v>
      </c>
      <c r="L1341" s="395">
        <v>755</v>
      </c>
      <c r="M1341" s="395"/>
      <c r="N1341" s="396">
        <v>132.51</v>
      </c>
      <c r="O1341" s="396"/>
      <c r="P1341" s="396">
        <f t="shared" si="79"/>
        <v>8614.25</v>
      </c>
      <c r="Q1341" s="396">
        <v>8614.25</v>
      </c>
      <c r="R1341" s="399">
        <v>45968</v>
      </c>
      <c r="S1341" s="397">
        <v>4155685</v>
      </c>
      <c r="T1341" s="393"/>
      <c r="U1341" s="393"/>
      <c r="V1341" s="393"/>
      <c r="W1341" s="393"/>
      <c r="X1341" s="393"/>
    </row>
    <row r="1342" spans="1:24" s="398" customFormat="1" x14ac:dyDescent="0.25">
      <c r="A1342" s="392" t="s">
        <v>6453</v>
      </c>
      <c r="B1342" s="393" t="s">
        <v>5752</v>
      </c>
      <c r="C1342" s="337" t="s">
        <v>2076</v>
      </c>
      <c r="D1342" s="392" t="s">
        <v>6459</v>
      </c>
      <c r="E1342" s="392" t="s">
        <v>3492</v>
      </c>
      <c r="F1342" s="394">
        <v>45961</v>
      </c>
      <c r="G1342" s="317" t="s">
        <v>325</v>
      </c>
      <c r="H1342" s="392"/>
      <c r="I1342" s="395">
        <v>3589.01</v>
      </c>
      <c r="J1342" s="395">
        <v>340.43</v>
      </c>
      <c r="K1342" s="395">
        <v>3966.65</v>
      </c>
      <c r="L1342" s="395">
        <v>1026.95</v>
      </c>
      <c r="M1342" s="395"/>
      <c r="N1342" s="396">
        <v>138.46</v>
      </c>
      <c r="O1342" s="396"/>
      <c r="P1342" s="396">
        <f t="shared" si="79"/>
        <v>9061.5</v>
      </c>
      <c r="Q1342" s="396">
        <v>9061.5</v>
      </c>
      <c r="R1342" s="399">
        <v>45971</v>
      </c>
      <c r="S1342" s="397">
        <v>4156587</v>
      </c>
      <c r="T1342" s="393"/>
      <c r="U1342" s="393"/>
      <c r="V1342" s="393"/>
      <c r="W1342" s="393"/>
      <c r="X1342" s="393"/>
    </row>
    <row r="1343" spans="1:24" s="398" customFormat="1" x14ac:dyDescent="0.25">
      <c r="A1343" s="392" t="s">
        <v>6473</v>
      </c>
      <c r="B1343" s="393" t="s">
        <v>1749</v>
      </c>
      <c r="C1343" s="337" t="s">
        <v>2076</v>
      </c>
      <c r="D1343" s="392" t="s">
        <v>6474</v>
      </c>
      <c r="E1343" s="392" t="s">
        <v>3492</v>
      </c>
      <c r="F1343" s="394">
        <v>45959</v>
      </c>
      <c r="G1343" s="317" t="s">
        <v>330</v>
      </c>
      <c r="H1343" s="392"/>
      <c r="I1343" s="395">
        <v>3966.65</v>
      </c>
      <c r="J1343" s="395">
        <v>340.43</v>
      </c>
      <c r="K1343" s="395">
        <v>3589.01</v>
      </c>
      <c r="L1343" s="395">
        <v>1026.95</v>
      </c>
      <c r="M1343" s="395"/>
      <c r="N1343" s="396">
        <v>138.46</v>
      </c>
      <c r="O1343" s="396"/>
      <c r="P1343" s="396">
        <f t="shared" si="79"/>
        <v>9061.5</v>
      </c>
      <c r="Q1343" s="396">
        <v>9061.5</v>
      </c>
      <c r="R1343" s="399">
        <v>45994</v>
      </c>
      <c r="S1343" s="397">
        <v>4181367</v>
      </c>
      <c r="T1343" s="393"/>
      <c r="U1343" s="393"/>
      <c r="V1343" s="393"/>
      <c r="W1343" s="393"/>
      <c r="X1343" s="393"/>
    </row>
    <row r="1344" spans="1:24" s="398" customFormat="1" x14ac:dyDescent="0.25">
      <c r="A1344" s="392" t="s">
        <v>6545</v>
      </c>
      <c r="B1344" s="393" t="s">
        <v>1895</v>
      </c>
      <c r="C1344" s="337" t="s">
        <v>2076</v>
      </c>
      <c r="D1344" s="392" t="s">
        <v>6547</v>
      </c>
      <c r="E1344" s="392" t="s">
        <v>6546</v>
      </c>
      <c r="F1344" s="394">
        <v>45953</v>
      </c>
      <c r="G1344" s="317" t="s">
        <v>325</v>
      </c>
      <c r="H1344" s="392"/>
      <c r="I1344" s="395">
        <v>8050.8</v>
      </c>
      <c r="J1344" s="395">
        <v>690.95</v>
      </c>
      <c r="K1344" s="395">
        <v>7284.32</v>
      </c>
      <c r="L1344" s="395">
        <v>1699.28</v>
      </c>
      <c r="M1344" s="395"/>
      <c r="N1344" s="396">
        <v>281.01</v>
      </c>
      <c r="O1344" s="396"/>
      <c r="P1344" s="396">
        <f t="shared" si="79"/>
        <v>18006.359999999997</v>
      </c>
      <c r="Q1344" s="396"/>
      <c r="R1344" s="399"/>
      <c r="S1344" s="397"/>
      <c r="T1344" s="393"/>
      <c r="U1344" s="393"/>
      <c r="V1344" s="393"/>
      <c r="W1344" s="393"/>
      <c r="X1344" s="393"/>
    </row>
    <row r="1345" spans="1:24" s="398" customFormat="1" x14ac:dyDescent="0.25">
      <c r="A1345" s="392" t="s">
        <v>6454</v>
      </c>
      <c r="B1345" s="393" t="s">
        <v>6460</v>
      </c>
      <c r="C1345" s="337" t="s">
        <v>2076</v>
      </c>
      <c r="D1345" s="392" t="s">
        <v>6461</v>
      </c>
      <c r="E1345" s="392" t="s">
        <v>1628</v>
      </c>
      <c r="F1345" s="394">
        <v>45966</v>
      </c>
      <c r="G1345" s="317" t="s">
        <v>330</v>
      </c>
      <c r="H1345" s="392"/>
      <c r="I1345" s="395">
        <v>892.1</v>
      </c>
      <c r="J1345" s="395">
        <v>961.93</v>
      </c>
      <c r="K1345" s="395">
        <v>929.98</v>
      </c>
      <c r="L1345" s="395">
        <v>1125.82</v>
      </c>
      <c r="M1345" s="395"/>
      <c r="N1345" s="396">
        <v>250.7</v>
      </c>
      <c r="O1345" s="396"/>
      <c r="P1345" s="396">
        <f t="shared" si="79"/>
        <v>4160.53</v>
      </c>
      <c r="Q1345" s="396">
        <v>4160.53</v>
      </c>
      <c r="R1345" s="399">
        <v>45978</v>
      </c>
      <c r="S1345" s="397">
        <v>4161728</v>
      </c>
      <c r="T1345" s="393"/>
      <c r="U1345" s="393"/>
      <c r="V1345" s="393"/>
      <c r="W1345" s="393"/>
      <c r="X1345" s="393"/>
    </row>
    <row r="1346" spans="1:24" s="398" customFormat="1" x14ac:dyDescent="0.25">
      <c r="A1346" s="392" t="s">
        <v>6455</v>
      </c>
      <c r="B1346" s="393" t="s">
        <v>6462</v>
      </c>
      <c r="C1346" s="337" t="s">
        <v>2076</v>
      </c>
      <c r="D1346" s="392" t="s">
        <v>6463</v>
      </c>
      <c r="E1346" s="392" t="s">
        <v>4904</v>
      </c>
      <c r="F1346" s="394">
        <v>45971</v>
      </c>
      <c r="G1346" s="317" t="s">
        <v>330</v>
      </c>
      <c r="H1346" s="392"/>
      <c r="I1346" s="395">
        <v>1784.19</v>
      </c>
      <c r="J1346" s="395">
        <v>1923.85</v>
      </c>
      <c r="K1346" s="395">
        <v>1859.96</v>
      </c>
      <c r="L1346" s="395">
        <v>2251.63</v>
      </c>
      <c r="N1346" s="395">
        <v>501.39</v>
      </c>
      <c r="O1346" s="396"/>
      <c r="P1346" s="396">
        <f t="shared" si="79"/>
        <v>8321.02</v>
      </c>
      <c r="Q1346" s="396"/>
      <c r="R1346" s="397"/>
      <c r="S1346" s="397"/>
      <c r="T1346" s="393"/>
      <c r="U1346" s="393"/>
      <c r="V1346" s="393"/>
      <c r="W1346" s="393"/>
      <c r="X1346" s="393"/>
    </row>
    <row r="1347" spans="1:24" s="398" customFormat="1" x14ac:dyDescent="0.25">
      <c r="A1347" s="392" t="s">
        <v>6475</v>
      </c>
      <c r="B1347" s="393" t="s">
        <v>1878</v>
      </c>
      <c r="C1347" s="337" t="s">
        <v>2076</v>
      </c>
      <c r="D1347" s="392" t="s">
        <v>6480</v>
      </c>
      <c r="E1347" s="392" t="s">
        <v>3227</v>
      </c>
      <c r="F1347" s="394">
        <v>45975</v>
      </c>
      <c r="G1347" s="317" t="s">
        <v>3201</v>
      </c>
      <c r="H1347" s="392"/>
      <c r="I1347" s="395">
        <v>2496.17</v>
      </c>
      <c r="J1347" s="395">
        <v>633.15</v>
      </c>
      <c r="K1347" s="395">
        <v>929.98</v>
      </c>
      <c r="L1347" s="395">
        <v>11620.39</v>
      </c>
      <c r="M1347" s="393"/>
      <c r="N1347" s="395">
        <v>707.22</v>
      </c>
      <c r="O1347" s="396"/>
      <c r="P1347" s="396">
        <f t="shared" si="79"/>
        <v>16386.91</v>
      </c>
      <c r="Q1347" s="396">
        <v>16386.91</v>
      </c>
      <c r="R1347" s="399">
        <v>45982</v>
      </c>
      <c r="S1347" s="397">
        <v>4166099</v>
      </c>
      <c r="T1347" s="393"/>
      <c r="U1347" s="393"/>
      <c r="V1347" s="393"/>
      <c r="W1347" s="393"/>
      <c r="X1347" s="393"/>
    </row>
    <row r="1348" spans="1:24" s="398" customFormat="1" x14ac:dyDescent="0.25">
      <c r="A1348" s="392" t="s">
        <v>6476</v>
      </c>
      <c r="B1348" s="393" t="s">
        <v>6481</v>
      </c>
      <c r="C1348" s="337" t="s">
        <v>2076</v>
      </c>
      <c r="D1348" s="392" t="s">
        <v>6482</v>
      </c>
      <c r="E1348" s="392" t="s">
        <v>5879</v>
      </c>
      <c r="F1348" s="394">
        <v>45978</v>
      </c>
      <c r="G1348" s="317" t="s">
        <v>331</v>
      </c>
      <c r="H1348" s="392"/>
      <c r="I1348" s="395">
        <v>411</v>
      </c>
      <c r="J1348" s="395">
        <v>633.15</v>
      </c>
      <c r="K1348" s="395">
        <v>929.98</v>
      </c>
      <c r="L1348" s="395">
        <v>1208.5</v>
      </c>
      <c r="M1348" s="395"/>
      <c r="N1348" s="396">
        <v>195.53</v>
      </c>
      <c r="O1348" s="396"/>
      <c r="P1348" s="396">
        <f t="shared" si="79"/>
        <v>3378.1600000000003</v>
      </c>
      <c r="Q1348" s="396">
        <v>3378.16</v>
      </c>
      <c r="R1348" s="399">
        <v>45994</v>
      </c>
      <c r="S1348" s="397">
        <v>4181388</v>
      </c>
      <c r="T1348" s="393"/>
      <c r="U1348" s="393"/>
      <c r="V1348" s="393"/>
      <c r="W1348" s="393"/>
      <c r="X1348" s="393"/>
    </row>
    <row r="1349" spans="1:24" s="398" customFormat="1" x14ac:dyDescent="0.25">
      <c r="A1349" s="392" t="s">
        <v>6477</v>
      </c>
      <c r="B1349" s="393" t="s">
        <v>6483</v>
      </c>
      <c r="C1349" s="337" t="s">
        <v>2076</v>
      </c>
      <c r="D1349" s="392" t="s">
        <v>6484</v>
      </c>
      <c r="E1349" s="392" t="s">
        <v>4762</v>
      </c>
      <c r="F1349" s="394">
        <v>45968</v>
      </c>
      <c r="G1349" s="317" t="s">
        <v>330</v>
      </c>
      <c r="H1349" s="392"/>
      <c r="I1349" s="395">
        <v>892.1</v>
      </c>
      <c r="J1349" s="395">
        <v>961.93</v>
      </c>
      <c r="K1349" s="395">
        <v>929.98</v>
      </c>
      <c r="L1349" s="395">
        <v>1125.82</v>
      </c>
      <c r="M1349" s="395"/>
      <c r="N1349" s="396">
        <v>250.7</v>
      </c>
      <c r="O1349" s="396"/>
      <c r="P1349" s="396">
        <f t="shared" si="79"/>
        <v>4160.53</v>
      </c>
      <c r="Q1349" s="396">
        <v>4160.53</v>
      </c>
      <c r="R1349" s="399">
        <v>45986</v>
      </c>
      <c r="S1349" s="397">
        <v>4168730</v>
      </c>
      <c r="T1349" s="393"/>
      <c r="U1349" s="393"/>
      <c r="V1349" s="393"/>
      <c r="W1349" s="393"/>
      <c r="X1349" s="393"/>
    </row>
    <row r="1350" spans="1:24" s="398" customFormat="1" x14ac:dyDescent="0.25">
      <c r="A1350" s="392" t="s">
        <v>6478</v>
      </c>
      <c r="B1350" s="393" t="s">
        <v>6485</v>
      </c>
      <c r="C1350" s="337" t="s">
        <v>2076</v>
      </c>
      <c r="D1350" s="392" t="s">
        <v>6486</v>
      </c>
      <c r="E1350" s="392" t="s">
        <v>1619</v>
      </c>
      <c r="F1350" s="394">
        <v>45979</v>
      </c>
      <c r="G1350" s="317" t="s">
        <v>328</v>
      </c>
      <c r="H1350" s="392"/>
      <c r="I1350" s="395">
        <v>191.16</v>
      </c>
      <c r="J1350" s="395">
        <v>45.37</v>
      </c>
      <c r="K1350" s="395">
        <v>929.98</v>
      </c>
      <c r="L1350" s="395">
        <v>366.29</v>
      </c>
      <c r="M1350" s="395"/>
      <c r="N1350" s="396">
        <v>190.92</v>
      </c>
      <c r="O1350" s="396"/>
      <c r="P1350" s="396">
        <f t="shared" si="79"/>
        <v>1723.72</v>
      </c>
      <c r="Q1350" s="396">
        <v>1723.72</v>
      </c>
      <c r="R1350" s="399">
        <v>45986</v>
      </c>
      <c r="S1350" s="397">
        <v>4169438</v>
      </c>
      <c r="T1350" s="393"/>
      <c r="U1350" s="393"/>
      <c r="V1350" s="393"/>
      <c r="W1350" s="393"/>
      <c r="X1350" s="393"/>
    </row>
    <row r="1351" spans="1:24" s="398" customFormat="1" x14ac:dyDescent="0.25">
      <c r="A1351" s="392" t="s">
        <v>6501</v>
      </c>
      <c r="B1351" s="393" t="s">
        <v>2412</v>
      </c>
      <c r="C1351" s="337" t="s">
        <v>2076</v>
      </c>
      <c r="D1351" s="392" t="s">
        <v>6502</v>
      </c>
      <c r="E1351" s="392" t="s">
        <v>5114</v>
      </c>
      <c r="F1351" s="394">
        <v>45985</v>
      </c>
      <c r="G1351" s="317" t="s">
        <v>330</v>
      </c>
      <c r="H1351" s="392"/>
      <c r="I1351" s="395">
        <v>892.1</v>
      </c>
      <c r="J1351" s="395">
        <v>961.93</v>
      </c>
      <c r="K1351" s="395">
        <v>929.98</v>
      </c>
      <c r="L1351" s="395">
        <v>1125.82</v>
      </c>
      <c r="N1351" s="395">
        <v>250.7</v>
      </c>
      <c r="O1351" s="396"/>
      <c r="P1351" s="396">
        <f t="shared" si="79"/>
        <v>4160.53</v>
      </c>
      <c r="Q1351" s="396">
        <v>4160.53</v>
      </c>
      <c r="R1351" s="399">
        <v>45986</v>
      </c>
      <c r="S1351" s="397">
        <v>4185114</v>
      </c>
      <c r="T1351" s="393"/>
      <c r="U1351" s="393"/>
      <c r="V1351" s="393"/>
      <c r="W1351" s="393"/>
      <c r="X1351" s="393"/>
    </row>
    <row r="1352" spans="1:24" s="398" customFormat="1" x14ac:dyDescent="0.25">
      <c r="A1352" s="392" t="s">
        <v>6548</v>
      </c>
      <c r="B1352" s="393" t="s">
        <v>1904</v>
      </c>
      <c r="C1352" s="337" t="s">
        <v>2076</v>
      </c>
      <c r="D1352" s="392" t="s">
        <v>6549</v>
      </c>
      <c r="E1352" s="392" t="s">
        <v>3227</v>
      </c>
      <c r="F1352" s="394">
        <v>45987</v>
      </c>
      <c r="G1352" s="317" t="s">
        <v>3201</v>
      </c>
      <c r="H1352" s="392"/>
      <c r="I1352" s="395">
        <v>2496.17</v>
      </c>
      <c r="J1352" s="395">
        <v>633.15</v>
      </c>
      <c r="K1352" s="395">
        <v>929.98</v>
      </c>
      <c r="L1352" s="395">
        <v>11620.39</v>
      </c>
      <c r="M1352" s="393"/>
      <c r="N1352" s="395">
        <v>707.22</v>
      </c>
      <c r="O1352" s="396"/>
      <c r="P1352" s="396">
        <f t="shared" si="79"/>
        <v>16386.91</v>
      </c>
      <c r="Q1352" s="396"/>
      <c r="R1352" s="399"/>
      <c r="S1352" s="397"/>
      <c r="T1352" s="393"/>
      <c r="U1352" s="393"/>
      <c r="V1352" s="393"/>
      <c r="W1352" s="393"/>
      <c r="X1352" s="393"/>
    </row>
    <row r="1353" spans="1:24" s="398" customFormat="1" x14ac:dyDescent="0.25">
      <c r="A1353" s="392" t="s">
        <v>6479</v>
      </c>
      <c r="B1353" s="393" t="s">
        <v>6224</v>
      </c>
      <c r="C1353" s="337" t="s">
        <v>2076</v>
      </c>
      <c r="D1353" s="392" t="s">
        <v>6487</v>
      </c>
      <c r="E1353" s="392" t="s">
        <v>3492</v>
      </c>
      <c r="F1353" s="394">
        <v>45987</v>
      </c>
      <c r="G1353" s="317" t="s">
        <v>330</v>
      </c>
      <c r="H1353" s="392"/>
      <c r="I1353" s="395">
        <v>892.1</v>
      </c>
      <c r="J1353" s="395">
        <v>961.93</v>
      </c>
      <c r="K1353" s="395">
        <v>929.98</v>
      </c>
      <c r="L1353" s="395">
        <v>1125.82</v>
      </c>
      <c r="M1353" s="395"/>
      <c r="N1353" s="396">
        <v>250.7</v>
      </c>
      <c r="O1353" s="396"/>
      <c r="P1353" s="396">
        <f t="shared" si="79"/>
        <v>4160.53</v>
      </c>
      <c r="Q1353" s="396">
        <v>4160.2299999999996</v>
      </c>
      <c r="R1353" s="399">
        <v>45994</v>
      </c>
      <c r="S1353" s="397">
        <v>4186198</v>
      </c>
      <c r="T1353" s="393"/>
      <c r="U1353" s="393"/>
      <c r="V1353" s="393"/>
      <c r="W1353" s="393"/>
      <c r="X1353" s="393"/>
    </row>
    <row r="1354" spans="1:24" s="398" customFormat="1" x14ac:dyDescent="0.25">
      <c r="A1354" s="392" t="s">
        <v>6550</v>
      </c>
      <c r="B1354" s="393" t="s">
        <v>1714</v>
      </c>
      <c r="C1354" s="337" t="s">
        <v>2076</v>
      </c>
      <c r="D1354" s="392" t="s">
        <v>6551</v>
      </c>
      <c r="E1354" s="392" t="s">
        <v>1633</v>
      </c>
      <c r="F1354" s="394">
        <v>45989</v>
      </c>
      <c r="G1354" s="317" t="s">
        <v>331</v>
      </c>
      <c r="H1354" s="392"/>
      <c r="I1354" s="395">
        <v>411</v>
      </c>
      <c r="J1354" s="395">
        <v>633.15</v>
      </c>
      <c r="K1354" s="395">
        <v>929.98</v>
      </c>
      <c r="L1354" s="395">
        <v>1208.5</v>
      </c>
      <c r="M1354" s="395"/>
      <c r="N1354" s="396">
        <v>195.53</v>
      </c>
      <c r="O1354" s="396"/>
      <c r="P1354" s="396">
        <f t="shared" si="79"/>
        <v>3378.1600000000003</v>
      </c>
      <c r="Q1354" s="396"/>
      <c r="R1354" s="399"/>
      <c r="S1354" s="397"/>
      <c r="T1354" s="393"/>
      <c r="U1354" s="393"/>
      <c r="V1354" s="393"/>
      <c r="W1354" s="393"/>
      <c r="X1354" s="393"/>
    </row>
    <row r="1355" spans="1:24" s="398" customFormat="1" x14ac:dyDescent="0.25">
      <c r="A1355" s="392" t="s">
        <v>6503</v>
      </c>
      <c r="B1355" s="393" t="s">
        <v>6504</v>
      </c>
      <c r="C1355" s="337" t="s">
        <v>2076</v>
      </c>
      <c r="D1355" s="392" t="s">
        <v>6505</v>
      </c>
      <c r="E1355" s="392" t="s">
        <v>5286</v>
      </c>
      <c r="F1355" s="394">
        <v>45989</v>
      </c>
      <c r="G1355" s="317" t="s">
        <v>328</v>
      </c>
      <c r="H1355" s="392"/>
      <c r="I1355" s="395">
        <v>191.16</v>
      </c>
      <c r="J1355" s="395">
        <v>45.37</v>
      </c>
      <c r="K1355" s="395">
        <v>929.98</v>
      </c>
      <c r="L1355" s="395">
        <v>366.29</v>
      </c>
      <c r="M1355" s="395"/>
      <c r="N1355" s="396">
        <v>190.92</v>
      </c>
      <c r="O1355" s="396"/>
      <c r="P1355" s="396">
        <f t="shared" si="79"/>
        <v>1723.72</v>
      </c>
      <c r="Q1355" s="396">
        <v>1723.72</v>
      </c>
      <c r="R1355" s="399">
        <v>46007</v>
      </c>
      <c r="S1355" s="397">
        <v>4190137</v>
      </c>
      <c r="T1355" s="393"/>
      <c r="U1355" s="393"/>
      <c r="V1355" s="393"/>
      <c r="W1355" s="393"/>
      <c r="X1355" s="393"/>
    </row>
    <row r="1356" spans="1:24" s="398" customFormat="1" x14ac:dyDescent="0.25">
      <c r="A1356" s="392" t="s">
        <v>6552</v>
      </c>
      <c r="B1356" s="393" t="s">
        <v>6553</v>
      </c>
      <c r="C1356" s="337" t="s">
        <v>2076</v>
      </c>
      <c r="D1356" s="392" t="s">
        <v>6554</v>
      </c>
      <c r="E1356" s="392" t="s">
        <v>4904</v>
      </c>
      <c r="F1356" s="394">
        <v>45996</v>
      </c>
      <c r="G1356" s="317" t="s">
        <v>330</v>
      </c>
      <c r="H1356" s="392"/>
      <c r="I1356" s="395">
        <v>1784.2</v>
      </c>
      <c r="J1356" s="395">
        <v>1923.85</v>
      </c>
      <c r="K1356" s="395">
        <v>1859.96</v>
      </c>
      <c r="L1356" s="395">
        <v>2251.63</v>
      </c>
      <c r="M1356" s="395"/>
      <c r="N1356" s="396">
        <v>501.39</v>
      </c>
      <c r="O1356" s="396"/>
      <c r="P1356" s="396">
        <f t="shared" si="79"/>
        <v>8321.0300000000007</v>
      </c>
      <c r="Q1356" s="396"/>
      <c r="R1356" s="399"/>
      <c r="S1356" s="397"/>
      <c r="T1356" s="393"/>
      <c r="U1356" s="393"/>
      <c r="V1356" s="393"/>
      <c r="W1356" s="393"/>
      <c r="X1356" s="393"/>
    </row>
    <row r="1357" spans="1:24" s="398" customFormat="1" x14ac:dyDescent="0.25">
      <c r="A1357" s="392" t="s">
        <v>6506</v>
      </c>
      <c r="B1357" s="393" t="s">
        <v>6507</v>
      </c>
      <c r="C1357" s="337" t="s">
        <v>2076</v>
      </c>
      <c r="D1357" s="392" t="s">
        <v>6508</v>
      </c>
      <c r="E1357" s="392" t="s">
        <v>4904</v>
      </c>
      <c r="F1357" s="394">
        <v>45987</v>
      </c>
      <c r="G1357" s="317" t="s">
        <v>330</v>
      </c>
      <c r="H1357" s="392"/>
      <c r="I1357" s="395">
        <v>892.1</v>
      </c>
      <c r="J1357" s="395">
        <v>961.93</v>
      </c>
      <c r="K1357" s="395">
        <v>929.98</v>
      </c>
      <c r="L1357" s="395">
        <v>1125.82</v>
      </c>
      <c r="M1357" s="395"/>
      <c r="N1357" s="396">
        <v>250.7</v>
      </c>
      <c r="O1357" s="396"/>
      <c r="P1357" s="396">
        <f t="shared" si="79"/>
        <v>4160.53</v>
      </c>
      <c r="Q1357" s="396">
        <v>4160.53</v>
      </c>
      <c r="R1357" s="399">
        <v>46000</v>
      </c>
      <c r="S1357" s="397">
        <v>4186198</v>
      </c>
      <c r="T1357" s="393"/>
      <c r="U1357" s="393"/>
      <c r="V1357" s="393"/>
      <c r="W1357" s="393"/>
      <c r="X1357" s="393"/>
    </row>
    <row r="1358" spans="1:24" s="398" customFormat="1" x14ac:dyDescent="0.25">
      <c r="A1358" s="392" t="s">
        <v>6555</v>
      </c>
      <c r="B1358" s="393" t="s">
        <v>6556</v>
      </c>
      <c r="C1358" s="337" t="s">
        <v>2076</v>
      </c>
      <c r="D1358" s="392" t="s">
        <v>6557</v>
      </c>
      <c r="E1358" s="392" t="s">
        <v>4732</v>
      </c>
      <c r="F1358" s="394">
        <v>45999</v>
      </c>
      <c r="G1358" s="317" t="s">
        <v>331</v>
      </c>
      <c r="H1358" s="392"/>
      <c r="I1358" s="395">
        <v>411</v>
      </c>
      <c r="J1358" s="395">
        <v>633.15</v>
      </c>
      <c r="K1358" s="395">
        <v>929.98</v>
      </c>
      <c r="L1358" s="395">
        <v>1208.5</v>
      </c>
      <c r="M1358" s="395"/>
      <c r="N1358" s="396">
        <v>195.53</v>
      </c>
      <c r="O1358" s="396"/>
      <c r="P1358" s="396">
        <f t="shared" si="79"/>
        <v>3378.1600000000003</v>
      </c>
      <c r="Q1358" s="396"/>
      <c r="R1358" s="399"/>
      <c r="S1358" s="397"/>
      <c r="T1358" s="393"/>
      <c r="U1358" s="393"/>
      <c r="V1358" s="393"/>
      <c r="W1358" s="393"/>
      <c r="X1358" s="393"/>
    </row>
    <row r="1359" spans="1:24" s="398" customFormat="1" x14ac:dyDescent="0.25">
      <c r="A1359" s="392" t="s">
        <v>6558</v>
      </c>
      <c r="B1359" s="393" t="s">
        <v>6559</v>
      </c>
      <c r="C1359" s="337" t="s">
        <v>2076</v>
      </c>
      <c r="D1359" s="392" t="s">
        <v>6560</v>
      </c>
      <c r="E1359" s="392" t="s">
        <v>1612</v>
      </c>
      <c r="F1359" s="394">
        <v>46002</v>
      </c>
      <c r="G1359" s="317" t="s">
        <v>330</v>
      </c>
      <c r="H1359" s="392"/>
      <c r="I1359" s="395">
        <v>892.1</v>
      </c>
      <c r="J1359" s="395">
        <v>961.93</v>
      </c>
      <c r="K1359" s="395">
        <v>929.98</v>
      </c>
      <c r="L1359" s="395">
        <v>1125.82</v>
      </c>
      <c r="M1359" s="395"/>
      <c r="N1359" s="396">
        <v>250.7</v>
      </c>
      <c r="O1359" s="396"/>
      <c r="P1359" s="396">
        <f t="shared" si="79"/>
        <v>4160.53</v>
      </c>
      <c r="Q1359" s="396"/>
      <c r="R1359" s="399"/>
      <c r="S1359" s="397"/>
      <c r="T1359" s="393"/>
      <c r="U1359" s="393"/>
      <c r="V1359" s="393"/>
      <c r="W1359" s="393"/>
      <c r="X1359" s="393"/>
    </row>
    <row r="1360" spans="1:24" s="398" customFormat="1" x14ac:dyDescent="0.25">
      <c r="A1360" s="392" t="s">
        <v>6513</v>
      </c>
      <c r="B1360" s="393" t="s">
        <v>6514</v>
      </c>
      <c r="C1360" s="337" t="s">
        <v>2076</v>
      </c>
      <c r="D1360" s="392" t="s">
        <v>6515</v>
      </c>
      <c r="E1360" s="392" t="s">
        <v>5286</v>
      </c>
      <c r="F1360" s="394">
        <v>45750</v>
      </c>
      <c r="G1360" s="317" t="s">
        <v>328</v>
      </c>
      <c r="H1360" s="392"/>
      <c r="I1360" s="395">
        <v>191.16</v>
      </c>
      <c r="J1360" s="395">
        <v>45.37</v>
      </c>
      <c r="K1360" s="395">
        <v>929.98</v>
      </c>
      <c r="L1360" s="395">
        <v>366.29</v>
      </c>
      <c r="M1360" s="395"/>
      <c r="N1360" s="396">
        <v>190.92</v>
      </c>
      <c r="O1360" s="396"/>
      <c r="P1360" s="396">
        <f t="shared" si="79"/>
        <v>1723.72</v>
      </c>
      <c r="Q1360" s="396">
        <v>1723.72</v>
      </c>
      <c r="R1360" s="399">
        <v>46035</v>
      </c>
      <c r="S1360" s="397">
        <v>4204041</v>
      </c>
      <c r="T1360" s="393"/>
      <c r="U1360" s="393"/>
      <c r="V1360" s="393"/>
      <c r="W1360" s="393"/>
      <c r="X1360" s="393"/>
    </row>
    <row r="1361" spans="1:24" s="398" customFormat="1" ht="27.6" x14ac:dyDescent="0.25">
      <c r="A1361" s="392" t="s">
        <v>6516</v>
      </c>
      <c r="B1361" s="393" t="s">
        <v>6517</v>
      </c>
      <c r="C1361" s="337" t="s">
        <v>2076</v>
      </c>
      <c r="D1361" s="392" t="s">
        <v>6518</v>
      </c>
      <c r="E1361" s="392" t="s">
        <v>5270</v>
      </c>
      <c r="F1361" s="394">
        <v>46009</v>
      </c>
      <c r="G1361" s="317" t="s">
        <v>3201</v>
      </c>
      <c r="H1361" s="392"/>
      <c r="I1361" s="395">
        <v>2496.17</v>
      </c>
      <c r="J1361" s="395">
        <v>633.15</v>
      </c>
      <c r="K1361" s="395">
        <v>929.98</v>
      </c>
      <c r="L1361" s="395">
        <v>11620.39</v>
      </c>
      <c r="M1361" s="395"/>
      <c r="N1361" s="396">
        <v>707.22</v>
      </c>
      <c r="O1361" s="396"/>
      <c r="P1361" s="396">
        <f t="shared" si="79"/>
        <v>16386.91</v>
      </c>
      <c r="Q1361" s="396">
        <v>16386.91</v>
      </c>
      <c r="R1361" s="399">
        <v>46036</v>
      </c>
      <c r="S1361" s="397">
        <v>4204563</v>
      </c>
      <c r="T1361" s="393"/>
      <c r="U1361" s="393"/>
      <c r="V1361" s="393"/>
      <c r="W1361" s="393"/>
      <c r="X1361" s="393"/>
    </row>
    <row r="1362" spans="1:24" s="398" customFormat="1" x14ac:dyDescent="0.25">
      <c r="A1362" s="392" t="s">
        <v>6585</v>
      </c>
      <c r="B1362" s="393" t="s">
        <v>6586</v>
      </c>
      <c r="C1362" s="337" t="s">
        <v>2076</v>
      </c>
      <c r="D1362" s="392" t="s">
        <v>6587</v>
      </c>
      <c r="E1362" s="392" t="s">
        <v>5602</v>
      </c>
      <c r="F1362" s="394">
        <v>46035</v>
      </c>
      <c r="G1362" s="317" t="s">
        <v>330</v>
      </c>
      <c r="H1362" s="392"/>
      <c r="I1362" s="395">
        <v>1784.19</v>
      </c>
      <c r="J1362" s="395">
        <v>1923.85</v>
      </c>
      <c r="K1362" s="395">
        <v>1859.96</v>
      </c>
      <c r="L1362" s="395">
        <v>2251.63</v>
      </c>
      <c r="M1362" s="395"/>
      <c r="N1362" s="396">
        <v>501.39</v>
      </c>
      <c r="O1362" s="396"/>
      <c r="P1362" s="396">
        <f t="shared" si="79"/>
        <v>8321.02</v>
      </c>
      <c r="Q1362" s="396">
        <v>8355.7199999999993</v>
      </c>
      <c r="R1362" s="399">
        <v>46069</v>
      </c>
      <c r="S1362" s="397">
        <v>4227473</v>
      </c>
      <c r="T1362" s="393"/>
      <c r="U1362" s="393"/>
      <c r="V1362" s="393"/>
      <c r="W1362" s="393"/>
      <c r="X1362" s="393"/>
    </row>
    <row r="1363" spans="1:24" s="398" customFormat="1" x14ac:dyDescent="0.25">
      <c r="A1363" s="392" t="s">
        <v>6561</v>
      </c>
      <c r="B1363" s="393" t="s">
        <v>6562</v>
      </c>
      <c r="C1363" s="337" t="s">
        <v>2076</v>
      </c>
      <c r="D1363" s="392" t="s">
        <v>6563</v>
      </c>
      <c r="E1363" s="392" t="s">
        <v>4881</v>
      </c>
      <c r="F1363" s="394">
        <v>46041</v>
      </c>
      <c r="G1363" s="317" t="s">
        <v>331</v>
      </c>
      <c r="H1363" s="392"/>
      <c r="I1363" s="395">
        <v>411</v>
      </c>
      <c r="J1363" s="395">
        <v>633.15</v>
      </c>
      <c r="K1363" s="395">
        <v>929.98</v>
      </c>
      <c r="L1363" s="395">
        <v>1208.5</v>
      </c>
      <c r="M1363" s="395"/>
      <c r="N1363" s="396">
        <v>195.53</v>
      </c>
      <c r="O1363" s="396"/>
      <c r="P1363" s="396">
        <f t="shared" si="79"/>
        <v>3378.1600000000003</v>
      </c>
      <c r="Q1363" s="396">
        <v>3378.16</v>
      </c>
      <c r="R1363" s="399">
        <v>46051</v>
      </c>
      <c r="S1363" s="397">
        <v>4213736</v>
      </c>
      <c r="T1363" s="393"/>
      <c r="U1363" s="393"/>
      <c r="V1363" s="393"/>
      <c r="W1363" s="393"/>
      <c r="X1363" s="393"/>
    </row>
    <row r="1364" spans="1:24" s="398" customFormat="1" ht="13.5" customHeight="1" x14ac:dyDescent="0.25">
      <c r="A1364" s="392" t="s">
        <v>6564</v>
      </c>
      <c r="B1364" s="393" t="s">
        <v>6566</v>
      </c>
      <c r="C1364" s="337" t="s">
        <v>2076</v>
      </c>
      <c r="D1364" s="392" t="s">
        <v>6567</v>
      </c>
      <c r="E1364" s="392" t="s">
        <v>4881</v>
      </c>
      <c r="F1364" s="394">
        <v>46045</v>
      </c>
      <c r="G1364" s="317" t="s">
        <v>3201</v>
      </c>
      <c r="H1364" s="392"/>
      <c r="I1364" s="395">
        <v>2496.17</v>
      </c>
      <c r="J1364" s="395">
        <v>633.15</v>
      </c>
      <c r="K1364" s="395">
        <v>929.98</v>
      </c>
      <c r="L1364" s="395">
        <v>11620.39</v>
      </c>
      <c r="M1364" s="395"/>
      <c r="N1364" s="396">
        <v>707.22</v>
      </c>
      <c r="O1364" s="396"/>
      <c r="P1364" s="396">
        <f t="shared" si="79"/>
        <v>16386.91</v>
      </c>
      <c r="Q1364" s="396">
        <v>16386.91</v>
      </c>
      <c r="R1364" s="399">
        <v>46045</v>
      </c>
      <c r="S1364" s="397">
        <v>4209993</v>
      </c>
      <c r="T1364" s="393"/>
      <c r="U1364" s="393"/>
      <c r="V1364" s="393"/>
      <c r="W1364" s="393"/>
      <c r="X1364" s="393"/>
    </row>
    <row r="1365" spans="1:24" s="398" customFormat="1" x14ac:dyDescent="0.25">
      <c r="A1365" s="392" t="s">
        <v>6565</v>
      </c>
      <c r="B1365" s="393" t="s">
        <v>6588</v>
      </c>
      <c r="C1365" s="337" t="s">
        <v>2076</v>
      </c>
      <c r="D1365" s="392" t="s">
        <v>6589</v>
      </c>
      <c r="E1365" s="392" t="s">
        <v>3227</v>
      </c>
      <c r="F1365" s="394">
        <v>46045</v>
      </c>
      <c r="G1365" s="317" t="s">
        <v>3201</v>
      </c>
      <c r="H1365" s="392"/>
      <c r="I1365" s="395">
        <v>2496.17</v>
      </c>
      <c r="J1365" s="395">
        <v>633.15</v>
      </c>
      <c r="K1365" s="395">
        <v>929.98</v>
      </c>
      <c r="L1365" s="395">
        <v>11620.39</v>
      </c>
      <c r="M1365" s="395"/>
      <c r="N1365" s="396">
        <v>707.22</v>
      </c>
      <c r="O1365" s="396"/>
      <c r="P1365" s="396">
        <f t="shared" si="79"/>
        <v>16386.91</v>
      </c>
      <c r="Q1365" s="396">
        <v>16386.91</v>
      </c>
      <c r="R1365" s="399">
        <v>46050</v>
      </c>
      <c r="S1365" s="397">
        <v>4211957</v>
      </c>
      <c r="T1365" s="393"/>
      <c r="U1365" s="393"/>
      <c r="V1365" s="393"/>
      <c r="W1365" s="393"/>
      <c r="X1365" s="393"/>
    </row>
    <row r="1366" spans="1:24" s="398" customFormat="1" x14ac:dyDescent="0.25">
      <c r="A1366" s="392" t="s">
        <v>6590</v>
      </c>
      <c r="B1366" s="393" t="s">
        <v>1868</v>
      </c>
      <c r="C1366" s="337" t="s">
        <v>2076</v>
      </c>
      <c r="D1366" s="392" t="s">
        <v>6591</v>
      </c>
      <c r="E1366" s="392" t="s">
        <v>4881</v>
      </c>
      <c r="F1366" s="394">
        <v>46059</v>
      </c>
      <c r="G1366" s="317" t="s">
        <v>3201</v>
      </c>
      <c r="H1366" s="392"/>
      <c r="I1366" s="395">
        <v>2506.58</v>
      </c>
      <c r="J1366" s="395">
        <v>635.79</v>
      </c>
      <c r="K1366" s="395">
        <v>933.86</v>
      </c>
      <c r="L1366" s="395">
        <v>11668.84</v>
      </c>
      <c r="M1366" s="395"/>
      <c r="N1366" s="396">
        <v>710.17</v>
      </c>
      <c r="O1366" s="396"/>
      <c r="P1366" s="396">
        <f t="shared" si="79"/>
        <v>16455.239999999998</v>
      </c>
      <c r="Q1366" s="396">
        <v>16455.240000000002</v>
      </c>
      <c r="R1366" s="399">
        <v>46063</v>
      </c>
      <c r="S1366" s="397">
        <v>4221922</v>
      </c>
      <c r="T1366" s="393"/>
      <c r="U1366" s="393"/>
      <c r="V1366" s="393"/>
      <c r="W1366" s="393"/>
      <c r="X1366" s="393"/>
    </row>
  </sheetData>
  <autoFilter ref="A1:Y1310" xr:uid="{00000000-0001-0000-0000-000000000000}"/>
  <mergeCells count="399">
    <mergeCell ref="G56:G58"/>
    <mergeCell ref="B54:B55"/>
    <mergeCell ref="C54:C55"/>
    <mergeCell ref="D54:D55"/>
    <mergeCell ref="E54:E55"/>
    <mergeCell ref="G348:G349"/>
    <mergeCell ref="F348:F349"/>
    <mergeCell ref="E348:E349"/>
    <mergeCell ref="D348:D349"/>
    <mergeCell ref="C348:C349"/>
    <mergeCell ref="B348:B349"/>
    <mergeCell ref="G54:G55"/>
    <mergeCell ref="G132:G135"/>
    <mergeCell ref="G233:G234"/>
    <mergeCell ref="E227:E228"/>
    <mergeCell ref="F227:F228"/>
    <mergeCell ref="G227:G228"/>
    <mergeCell ref="B196:B197"/>
    <mergeCell ref="G116:G118"/>
    <mergeCell ref="G154:G156"/>
    <mergeCell ref="G89:G98"/>
    <mergeCell ref="G289:G290"/>
    <mergeCell ref="B289:B290"/>
    <mergeCell ref="C56:C58"/>
    <mergeCell ref="E828:E829"/>
    <mergeCell ref="F828:F829"/>
    <mergeCell ref="G828:G829"/>
    <mergeCell ref="A824:A826"/>
    <mergeCell ref="B824:B826"/>
    <mergeCell ref="C824:C826"/>
    <mergeCell ref="D824:D826"/>
    <mergeCell ref="E824:E826"/>
    <mergeCell ref="F824:F826"/>
    <mergeCell ref="G824:G826"/>
    <mergeCell ref="A297:A301"/>
    <mergeCell ref="B297:B301"/>
    <mergeCell ref="E307:E309"/>
    <mergeCell ref="F307:F309"/>
    <mergeCell ref="D307:D309"/>
    <mergeCell ref="A307:A309"/>
    <mergeCell ref="A272:A273"/>
    <mergeCell ref="B272:B273"/>
    <mergeCell ref="A289:A290"/>
    <mergeCell ref="C289:C290"/>
    <mergeCell ref="D289:D290"/>
    <mergeCell ref="E289:E290"/>
    <mergeCell ref="F289:F290"/>
    <mergeCell ref="A282:A284"/>
    <mergeCell ref="B282:B284"/>
    <mergeCell ref="C282:C284"/>
    <mergeCell ref="D282:D284"/>
    <mergeCell ref="E282:E284"/>
    <mergeCell ref="F282:F284"/>
    <mergeCell ref="C307:C309"/>
    <mergeCell ref="C297:C301"/>
    <mergeCell ref="D297:D301"/>
    <mergeCell ref="E297:E301"/>
    <mergeCell ref="F297:F301"/>
    <mergeCell ref="O634:O635"/>
    <mergeCell ref="A756:A757"/>
    <mergeCell ref="B756:B757"/>
    <mergeCell ref="C756:C757"/>
    <mergeCell ref="D756:D757"/>
    <mergeCell ref="E756:E757"/>
    <mergeCell ref="F756:F757"/>
    <mergeCell ref="G756:G757"/>
    <mergeCell ref="B742:B743"/>
    <mergeCell ref="A742:A743"/>
    <mergeCell ref="C742:C743"/>
    <mergeCell ref="D742:D743"/>
    <mergeCell ref="E742:E743"/>
    <mergeCell ref="F742:F743"/>
    <mergeCell ref="G742:G743"/>
    <mergeCell ref="A669:A671"/>
    <mergeCell ref="J611:J612"/>
    <mergeCell ref="J634:J635"/>
    <mergeCell ref="K634:K635"/>
    <mergeCell ref="L634:L635"/>
    <mergeCell ref="M634:M635"/>
    <mergeCell ref="N611:N612"/>
    <mergeCell ref="L611:L612"/>
    <mergeCell ref="I634:I635"/>
    <mergeCell ref="N634:N635"/>
    <mergeCell ref="K611:K612"/>
    <mergeCell ref="H611:H612"/>
    <mergeCell ref="S563:S564"/>
    <mergeCell ref="B563:B564"/>
    <mergeCell ref="C563:C564"/>
    <mergeCell ref="D563:D564"/>
    <mergeCell ref="I563:I564"/>
    <mergeCell ref="J563:J564"/>
    <mergeCell ref="H563:H564"/>
    <mergeCell ref="K563:K564"/>
    <mergeCell ref="L563:L564"/>
    <mergeCell ref="M563:M564"/>
    <mergeCell ref="N563:N564"/>
    <mergeCell ref="O563:O564"/>
    <mergeCell ref="P563:P564"/>
    <mergeCell ref="R563:R564"/>
    <mergeCell ref="Q563:Q564"/>
    <mergeCell ref="O611:O612"/>
    <mergeCell ref="B611:B612"/>
    <mergeCell ref="C611:C612"/>
    <mergeCell ref="D611:D612"/>
    <mergeCell ref="E611:E612"/>
    <mergeCell ref="F611:F612"/>
    <mergeCell ref="G611:G612"/>
    <mergeCell ref="I611:I612"/>
    <mergeCell ref="P634:P635"/>
    <mergeCell ref="H634:H635"/>
    <mergeCell ref="F1225:F1226"/>
    <mergeCell ref="G1225:G1226"/>
    <mergeCell ref="C1200:C1201"/>
    <mergeCell ref="D1200:D1201"/>
    <mergeCell ref="E1200:E1201"/>
    <mergeCell ref="A1027:A1028"/>
    <mergeCell ref="B1027:B1028"/>
    <mergeCell ref="C1027:C1028"/>
    <mergeCell ref="A1225:A1226"/>
    <mergeCell ref="B1225:B1226"/>
    <mergeCell ref="C1225:C1226"/>
    <mergeCell ref="D1225:D1226"/>
    <mergeCell ref="E1225:E1226"/>
    <mergeCell ref="D1027:D1028"/>
    <mergeCell ref="E1027:E1028"/>
    <mergeCell ref="F1027:F1028"/>
    <mergeCell ref="G1027:G1028"/>
    <mergeCell ref="G1197:G1198"/>
    <mergeCell ref="F1200:F1201"/>
    <mergeCell ref="G1200:G1201"/>
    <mergeCell ref="B1197:B1198"/>
    <mergeCell ref="A846:A847"/>
    <mergeCell ref="F116:F118"/>
    <mergeCell ref="A1200:A1201"/>
    <mergeCell ref="B1200:B1201"/>
    <mergeCell ref="G489:G490"/>
    <mergeCell ref="A481:A482"/>
    <mergeCell ref="A397:A402"/>
    <mergeCell ref="B397:B402"/>
    <mergeCell ref="C397:C402"/>
    <mergeCell ref="D397:D402"/>
    <mergeCell ref="E397:E402"/>
    <mergeCell ref="F397:F402"/>
    <mergeCell ref="G397:G402"/>
    <mergeCell ref="A407:A408"/>
    <mergeCell ref="G407:G408"/>
    <mergeCell ref="E407:E408"/>
    <mergeCell ref="F407:F408"/>
    <mergeCell ref="A556:A557"/>
    <mergeCell ref="B556:B557"/>
    <mergeCell ref="C556:C557"/>
    <mergeCell ref="D556:D557"/>
    <mergeCell ref="F563:F564"/>
    <mergeCell ref="G563:G564"/>
    <mergeCell ref="D669:D671"/>
    <mergeCell ref="C669:C671"/>
    <mergeCell ref="B489:B490"/>
    <mergeCell ref="C489:C490"/>
    <mergeCell ref="D489:D490"/>
    <mergeCell ref="E489:E490"/>
    <mergeCell ref="F489:F490"/>
    <mergeCell ref="B238:B239"/>
    <mergeCell ref="C238:C239"/>
    <mergeCell ref="D238:D239"/>
    <mergeCell ref="E238:E239"/>
    <mergeCell ref="B52:B53"/>
    <mergeCell ref="C52:C53"/>
    <mergeCell ref="D52:D53"/>
    <mergeCell ref="A52:A53"/>
    <mergeCell ref="B233:B234"/>
    <mergeCell ref="C233:C234"/>
    <mergeCell ref="D233:D234"/>
    <mergeCell ref="E233:E234"/>
    <mergeCell ref="F233:F234"/>
    <mergeCell ref="E52:E53"/>
    <mergeCell ref="F52:F53"/>
    <mergeCell ref="A89:A98"/>
    <mergeCell ref="F54:F55"/>
    <mergeCell ref="A54:A55"/>
    <mergeCell ref="A56:A58"/>
    <mergeCell ref="B56:B58"/>
    <mergeCell ref="B154:B156"/>
    <mergeCell ref="D56:D58"/>
    <mergeCell ref="E56:E58"/>
    <mergeCell ref="F56:F58"/>
    <mergeCell ref="C132:C135"/>
    <mergeCell ref="D132:D135"/>
    <mergeCell ref="B227:B228"/>
    <mergeCell ref="C227:C228"/>
    <mergeCell ref="B176:B190"/>
    <mergeCell ref="E132:E135"/>
    <mergeCell ref="F132:F135"/>
    <mergeCell ref="B193:B194"/>
    <mergeCell ref="A238:A239"/>
    <mergeCell ref="F272:F273"/>
    <mergeCell ref="A233:A234"/>
    <mergeCell ref="A132:A135"/>
    <mergeCell ref="B132:B135"/>
    <mergeCell ref="F238:F239"/>
    <mergeCell ref="A154:A156"/>
    <mergeCell ref="A196:A197"/>
    <mergeCell ref="A227:A228"/>
    <mergeCell ref="A212:A214"/>
    <mergeCell ref="B212:B214"/>
    <mergeCell ref="A176:A190"/>
    <mergeCell ref="A193:A194"/>
    <mergeCell ref="D227:D228"/>
    <mergeCell ref="B17:B30"/>
    <mergeCell ref="A3:A4"/>
    <mergeCell ref="E3:E4"/>
    <mergeCell ref="F3:F4"/>
    <mergeCell ref="G3:G4"/>
    <mergeCell ref="A6:A8"/>
    <mergeCell ref="B6:B8"/>
    <mergeCell ref="C6:C8"/>
    <mergeCell ref="B89:B98"/>
    <mergeCell ref="E89:E98"/>
    <mergeCell ref="F89:F98"/>
    <mergeCell ref="A32:A50"/>
    <mergeCell ref="B32:B50"/>
    <mergeCell ref="C32:C50"/>
    <mergeCell ref="D32:D50"/>
    <mergeCell ref="D6:D8"/>
    <mergeCell ref="E6:E8"/>
    <mergeCell ref="F6:F8"/>
    <mergeCell ref="G6:G8"/>
    <mergeCell ref="E32:E50"/>
    <mergeCell ref="F32:F50"/>
    <mergeCell ref="G52:G53"/>
    <mergeCell ref="C89:C98"/>
    <mergeCell ref="D89:D98"/>
    <mergeCell ref="I117:S117"/>
    <mergeCell ref="I118:S118"/>
    <mergeCell ref="I156:S156"/>
    <mergeCell ref="I197:S197"/>
    <mergeCell ref="C196:C197"/>
    <mergeCell ref="D196:D197"/>
    <mergeCell ref="E196:E197"/>
    <mergeCell ref="F196:F197"/>
    <mergeCell ref="G196:G197"/>
    <mergeCell ref="C193:C194"/>
    <mergeCell ref="D193:D194"/>
    <mergeCell ref="G176:G190"/>
    <mergeCell ref="F176:F190"/>
    <mergeCell ref="E176:E190"/>
    <mergeCell ref="D176:D190"/>
    <mergeCell ref="C176:C190"/>
    <mergeCell ref="E193:E194"/>
    <mergeCell ref="F193:F194"/>
    <mergeCell ref="I194:S194"/>
    <mergeCell ref="C154:C156"/>
    <mergeCell ref="D154:D156"/>
    <mergeCell ref="E154:E156"/>
    <mergeCell ref="F154:F156"/>
    <mergeCell ref="E116:E118"/>
    <mergeCell ref="G297:G301"/>
    <mergeCell ref="G193:G194"/>
    <mergeCell ref="A116:A118"/>
    <mergeCell ref="B116:B118"/>
    <mergeCell ref="C116:C118"/>
    <mergeCell ref="D116:D118"/>
    <mergeCell ref="F332:F333"/>
    <mergeCell ref="B307:B309"/>
    <mergeCell ref="B3:B4"/>
    <mergeCell ref="C3:C4"/>
    <mergeCell ref="D3:D4"/>
    <mergeCell ref="G9:G16"/>
    <mergeCell ref="A17:A30"/>
    <mergeCell ref="C17:C30"/>
    <mergeCell ref="D17:D30"/>
    <mergeCell ref="E17:E30"/>
    <mergeCell ref="F17:F30"/>
    <mergeCell ref="G17:G30"/>
    <mergeCell ref="A9:A16"/>
    <mergeCell ref="C9:C16"/>
    <mergeCell ref="D9:D16"/>
    <mergeCell ref="E9:E16"/>
    <mergeCell ref="F9:F16"/>
    <mergeCell ref="B9:B16"/>
    <mergeCell ref="I273:S273"/>
    <mergeCell ref="I283:S283"/>
    <mergeCell ref="G282:G284"/>
    <mergeCell ref="C272:C273"/>
    <mergeCell ref="D272:D273"/>
    <mergeCell ref="E272:E273"/>
    <mergeCell ref="G212:G214"/>
    <mergeCell ref="G272:G273"/>
    <mergeCell ref="G238:G239"/>
    <mergeCell ref="I264:W264"/>
    <mergeCell ref="D212:D214"/>
    <mergeCell ref="C212:C214"/>
    <mergeCell ref="E212:E214"/>
    <mergeCell ref="F212:F214"/>
    <mergeCell ref="G332:G333"/>
    <mergeCell ref="A749:A750"/>
    <mergeCell ref="B749:B750"/>
    <mergeCell ref="C749:C750"/>
    <mergeCell ref="D749:D750"/>
    <mergeCell ref="E749:E750"/>
    <mergeCell ref="F749:F750"/>
    <mergeCell ref="G749:G750"/>
    <mergeCell ref="A634:A635"/>
    <mergeCell ref="E332:E333"/>
    <mergeCell ref="C481:C482"/>
    <mergeCell ref="D481:D482"/>
    <mergeCell ref="E481:E482"/>
    <mergeCell ref="F481:F482"/>
    <mergeCell ref="G481:G482"/>
    <mergeCell ref="G556:G557"/>
    <mergeCell ref="A563:A564"/>
    <mergeCell ref="E563:E564"/>
    <mergeCell ref="A348:A349"/>
    <mergeCell ref="F556:F557"/>
    <mergeCell ref="A489:A490"/>
    <mergeCell ref="A642:A643"/>
    <mergeCell ref="B642:B643"/>
    <mergeCell ref="A611:A612"/>
    <mergeCell ref="G307:G309"/>
    <mergeCell ref="A701:A702"/>
    <mergeCell ref="F701:F702"/>
    <mergeCell ref="G701:G702"/>
    <mergeCell ref="B701:B702"/>
    <mergeCell ref="C642:C643"/>
    <mergeCell ref="D642:D643"/>
    <mergeCell ref="E642:E643"/>
    <mergeCell ref="F642:F643"/>
    <mergeCell ref="G642:G643"/>
    <mergeCell ref="G669:G671"/>
    <mergeCell ref="F669:F671"/>
    <mergeCell ref="E669:E671"/>
    <mergeCell ref="E556:E557"/>
    <mergeCell ref="E634:E635"/>
    <mergeCell ref="F634:F635"/>
    <mergeCell ref="G634:G635"/>
    <mergeCell ref="A332:A333"/>
    <mergeCell ref="B332:B333"/>
    <mergeCell ref="C332:C333"/>
    <mergeCell ref="D332:D333"/>
    <mergeCell ref="B634:B635"/>
    <mergeCell ref="C634:C635"/>
    <mergeCell ref="D634:D635"/>
    <mergeCell ref="B846:B847"/>
    <mergeCell ref="C846:C847"/>
    <mergeCell ref="D846:D847"/>
    <mergeCell ref="E846:E847"/>
    <mergeCell ref="F846:F847"/>
    <mergeCell ref="G846:G847"/>
    <mergeCell ref="F770:F771"/>
    <mergeCell ref="G770:G771"/>
    <mergeCell ref="A801:A802"/>
    <mergeCell ref="B801:B802"/>
    <mergeCell ref="C801:C802"/>
    <mergeCell ref="E801:E802"/>
    <mergeCell ref="F801:F802"/>
    <mergeCell ref="D801:D802"/>
    <mergeCell ref="G801:G802"/>
    <mergeCell ref="A770:A771"/>
    <mergeCell ref="B770:B771"/>
    <mergeCell ref="C770:C771"/>
    <mergeCell ref="D770:D771"/>
    <mergeCell ref="E770:E771"/>
    <mergeCell ref="A828:A829"/>
    <mergeCell ref="B828:B829"/>
    <mergeCell ref="C828:C829"/>
    <mergeCell ref="D828:D829"/>
    <mergeCell ref="Q888:T888"/>
    <mergeCell ref="A1318:A1319"/>
    <mergeCell ref="B1318:B1319"/>
    <mergeCell ref="C1318:C1319"/>
    <mergeCell ref="F1318:F1319"/>
    <mergeCell ref="G1318:G1319"/>
    <mergeCell ref="E1318:E1319"/>
    <mergeCell ref="D1318:D1319"/>
    <mergeCell ref="A863:A864"/>
    <mergeCell ref="B863:B864"/>
    <mergeCell ref="C863:C864"/>
    <mergeCell ref="D863:D864"/>
    <mergeCell ref="E863:E864"/>
    <mergeCell ref="F863:F864"/>
    <mergeCell ref="G863:G864"/>
    <mergeCell ref="F1197:F1198"/>
    <mergeCell ref="A1197:A1198"/>
    <mergeCell ref="D1197:D1198"/>
    <mergeCell ref="E1197:E1198"/>
    <mergeCell ref="C1197:C1198"/>
    <mergeCell ref="B884:B885"/>
    <mergeCell ref="C884:C885"/>
    <mergeCell ref="A884:A885"/>
    <mergeCell ref="D884:D885"/>
    <mergeCell ref="E884:E885"/>
    <mergeCell ref="F884:F885"/>
    <mergeCell ref="G884:G885"/>
    <mergeCell ref="A857:A858"/>
    <mergeCell ref="B857:B858"/>
    <mergeCell ref="C857:C858"/>
    <mergeCell ref="D857:D858"/>
    <mergeCell ref="E857:E858"/>
    <mergeCell ref="F857:F858"/>
    <mergeCell ref="G857:G858"/>
  </mergeCells>
  <pageMargins left="0.19722222222222222" right="0.19652777777777777" top="0.23680555555555555" bottom="0.23680555555555555" header="0" footer="0"/>
  <pageSetup paperSize="9" fitToWidth="0"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A16"/>
  <sheetViews>
    <sheetView workbookViewId="0">
      <selection activeCell="A15" sqref="A15"/>
    </sheetView>
  </sheetViews>
  <sheetFormatPr defaultRowHeight="13.2" x14ac:dyDescent="0.25"/>
  <cols>
    <col min="1" max="1" width="34.44140625" bestFit="1" customWidth="1"/>
  </cols>
  <sheetData>
    <row r="1" spans="1:1" x14ac:dyDescent="0.25">
      <c r="A1" s="1" t="s">
        <v>331</v>
      </c>
    </row>
    <row r="2" spans="1:1" x14ac:dyDescent="0.25">
      <c r="A2" s="1" t="s">
        <v>330</v>
      </c>
    </row>
    <row r="3" spans="1:1" x14ac:dyDescent="0.25">
      <c r="A3" s="1" t="s">
        <v>329</v>
      </c>
    </row>
    <row r="4" spans="1:1" x14ac:dyDescent="0.25">
      <c r="A4" s="1" t="s">
        <v>328</v>
      </c>
    </row>
    <row r="5" spans="1:1" x14ac:dyDescent="0.25">
      <c r="A5" s="1" t="s">
        <v>327</v>
      </c>
    </row>
    <row r="6" spans="1:1" x14ac:dyDescent="0.25">
      <c r="A6" s="1" t="s">
        <v>326</v>
      </c>
    </row>
    <row r="7" spans="1:1" x14ac:dyDescent="0.25">
      <c r="A7" s="1" t="s">
        <v>325</v>
      </c>
    </row>
    <row r="8" spans="1:1" x14ac:dyDescent="0.25">
      <c r="A8" s="1" t="s">
        <v>324</v>
      </c>
    </row>
    <row r="9" spans="1:1" x14ac:dyDescent="0.25">
      <c r="A9" s="1" t="s">
        <v>323</v>
      </c>
    </row>
    <row r="10" spans="1:1" x14ac:dyDescent="0.25">
      <c r="A10" s="1" t="s">
        <v>365</v>
      </c>
    </row>
    <row r="11" spans="1:1" x14ac:dyDescent="0.25">
      <c r="A11" s="1" t="s">
        <v>366</v>
      </c>
    </row>
    <row r="12" spans="1:1" x14ac:dyDescent="0.25">
      <c r="A12" s="1" t="s">
        <v>367</v>
      </c>
    </row>
    <row r="13" spans="1:1" x14ac:dyDescent="0.25">
      <c r="A13" s="1" t="s">
        <v>373</v>
      </c>
    </row>
    <row r="14" spans="1:1" x14ac:dyDescent="0.25">
      <c r="A14" s="1" t="s">
        <v>370</v>
      </c>
    </row>
    <row r="15" spans="1:1" x14ac:dyDescent="0.25">
      <c r="A15" s="1" t="s">
        <v>368</v>
      </c>
    </row>
    <row r="16" spans="1:1" x14ac:dyDescent="0.25">
      <c r="A16" s="1" t="s">
        <v>369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Z613"/>
  <sheetViews>
    <sheetView zoomScaleNormal="100" workbookViewId="0">
      <pane xSplit="2" ySplit="2" topLeftCell="AB105" activePane="bottomRight" state="frozen"/>
      <selection activeCell="B120" sqref="B120"/>
      <selection pane="topRight" activeCell="B120" sqref="B120"/>
      <selection pane="bottomLeft" activeCell="B120" sqref="B120"/>
      <selection pane="bottomRight" activeCell="AD113" sqref="AD113"/>
    </sheetView>
  </sheetViews>
  <sheetFormatPr defaultRowHeight="13.2" x14ac:dyDescent="0.25"/>
  <cols>
    <col min="1" max="1" width="14.6640625" style="52" customWidth="1"/>
    <col min="2" max="2" width="87" style="81" customWidth="1"/>
    <col min="3" max="3" width="15.5546875" style="81" customWidth="1"/>
    <col min="4" max="5" width="17.33203125" style="53" hidden="1" customWidth="1"/>
    <col min="6" max="6" width="19.6640625" style="53" customWidth="1"/>
    <col min="7" max="7" width="17" style="52" customWidth="1"/>
    <col min="8" max="8" width="14.5546875" style="54" bestFit="1" customWidth="1"/>
    <col min="9" max="9" width="11.33203125" style="54" bestFit="1" customWidth="1"/>
    <col min="10" max="10" width="13.109375" style="54" customWidth="1"/>
    <col min="11" max="11" width="16.6640625" style="54" customWidth="1"/>
    <col min="12" max="12" width="11.33203125" style="54" bestFit="1" customWidth="1"/>
    <col min="13" max="13" width="21.33203125" style="54" bestFit="1" customWidth="1"/>
    <col min="14" max="14" width="12.5546875" style="54" bestFit="1" customWidth="1"/>
    <col min="15" max="15" width="19.44140625" style="54" bestFit="1" customWidth="1"/>
    <col min="16" max="16" width="20.5546875" style="54" bestFit="1" customWidth="1"/>
    <col min="17" max="21" width="19.44140625" style="54" bestFit="1" customWidth="1"/>
    <col min="22" max="23" width="19.6640625" style="54" bestFit="1" customWidth="1"/>
    <col min="24" max="24" width="20.88671875" style="54" bestFit="1" customWidth="1"/>
    <col min="25" max="25" width="15.6640625" style="54" bestFit="1" customWidth="1"/>
    <col min="26" max="26" width="17.44140625" style="54" bestFit="1" customWidth="1"/>
    <col min="27" max="27" width="16.5546875" style="54" customWidth="1"/>
    <col min="28" max="29" width="23.33203125" style="54" customWidth="1"/>
    <col min="30" max="30" width="15.88671875" style="52" customWidth="1"/>
    <col min="31" max="31" width="18.5546875" style="52" customWidth="1"/>
    <col min="32" max="32" width="23.33203125" style="56" customWidth="1"/>
    <col min="33" max="33" width="24.6640625" style="54" customWidth="1"/>
    <col min="34" max="34" width="24.88671875" style="54" customWidth="1"/>
    <col min="35" max="35" width="14.109375" style="54" customWidth="1"/>
    <col min="36" max="36" width="12.44140625" style="54" customWidth="1"/>
    <col min="37" max="39" width="9.109375" style="4"/>
    <col min="40" max="40" width="22" style="4" customWidth="1"/>
    <col min="41" max="41" width="15.44140625" style="4" customWidth="1"/>
    <col min="42" max="52" width="9.109375" style="4"/>
  </cols>
  <sheetData>
    <row r="1" spans="1:36" ht="27" customHeight="1" x14ac:dyDescent="0.25">
      <c r="A1" s="709" t="s">
        <v>3094</v>
      </c>
      <c r="B1" s="710"/>
      <c r="C1" s="710"/>
      <c r="D1" s="710"/>
      <c r="E1" s="710"/>
      <c r="F1" s="710"/>
      <c r="G1" s="710"/>
      <c r="H1" s="710"/>
      <c r="I1" s="710"/>
      <c r="J1" s="710"/>
      <c r="K1" s="710"/>
      <c r="L1" s="710"/>
      <c r="M1" s="710"/>
      <c r="N1" s="710"/>
      <c r="O1" s="710"/>
      <c r="P1" s="710"/>
      <c r="Q1" s="710"/>
      <c r="R1" s="710"/>
      <c r="S1" s="710"/>
      <c r="T1" s="710"/>
      <c r="U1" s="710"/>
      <c r="V1" s="710"/>
      <c r="W1" s="710"/>
      <c r="X1" s="710"/>
      <c r="Y1" s="710"/>
      <c r="Z1" s="710"/>
      <c r="AA1" s="710"/>
      <c r="AB1" s="710"/>
      <c r="AC1" s="710"/>
      <c r="AD1" s="710"/>
      <c r="AE1" s="710"/>
      <c r="AF1" s="710"/>
      <c r="AG1" s="710"/>
      <c r="AH1" s="710"/>
      <c r="AI1" s="710"/>
      <c r="AJ1" s="710"/>
    </row>
    <row r="2" spans="1:36" ht="69" x14ac:dyDescent="0.25">
      <c r="A2" s="27" t="s">
        <v>307</v>
      </c>
      <c r="B2" s="85" t="s">
        <v>2018</v>
      </c>
      <c r="C2" s="85" t="s">
        <v>3776</v>
      </c>
      <c r="D2" s="28" t="s">
        <v>2253</v>
      </c>
      <c r="E2" s="28" t="s">
        <v>2019</v>
      </c>
      <c r="F2" s="28" t="s">
        <v>1599</v>
      </c>
      <c r="G2" s="28" t="s">
        <v>309</v>
      </c>
      <c r="H2" s="28" t="s">
        <v>1547</v>
      </c>
      <c r="I2" s="28" t="s">
        <v>1548</v>
      </c>
      <c r="J2" s="28" t="s">
        <v>1549</v>
      </c>
      <c r="K2" s="28" t="s">
        <v>1546</v>
      </c>
      <c r="L2" s="28" t="s">
        <v>1553</v>
      </c>
      <c r="M2" s="28" t="s">
        <v>1550</v>
      </c>
      <c r="N2" s="28" t="s">
        <v>3566</v>
      </c>
      <c r="O2" s="28" t="s">
        <v>1557</v>
      </c>
      <c r="P2" s="28" t="s">
        <v>1552</v>
      </c>
      <c r="Q2" s="28" t="s">
        <v>1561</v>
      </c>
      <c r="R2" s="28" t="s">
        <v>1563</v>
      </c>
      <c r="S2" s="28" t="s">
        <v>1565</v>
      </c>
      <c r="T2" s="28" t="s">
        <v>1566</v>
      </c>
      <c r="U2" s="28" t="s">
        <v>1567</v>
      </c>
      <c r="V2" s="28" t="s">
        <v>1556</v>
      </c>
      <c r="W2" s="28" t="s">
        <v>1562</v>
      </c>
      <c r="X2" s="28" t="s">
        <v>1560</v>
      </c>
      <c r="Y2" s="28" t="s">
        <v>1564</v>
      </c>
      <c r="Z2" s="28" t="s">
        <v>1551</v>
      </c>
      <c r="AA2" s="28" t="s">
        <v>525</v>
      </c>
      <c r="AB2" s="28" t="s">
        <v>316</v>
      </c>
      <c r="AC2" s="28" t="s">
        <v>322</v>
      </c>
      <c r="AD2" s="28" t="s">
        <v>333</v>
      </c>
      <c r="AE2" s="28" t="s">
        <v>332</v>
      </c>
      <c r="AF2" s="28" t="s">
        <v>317</v>
      </c>
      <c r="AG2" s="28" t="s">
        <v>318</v>
      </c>
      <c r="AH2" s="28" t="s">
        <v>319</v>
      </c>
      <c r="AI2" s="28" t="s">
        <v>320</v>
      </c>
      <c r="AJ2" s="28" t="s">
        <v>321</v>
      </c>
    </row>
    <row r="3" spans="1:36" s="9" customFormat="1" ht="55.2" x14ac:dyDescent="0.25">
      <c r="A3" s="50" t="s">
        <v>4648</v>
      </c>
      <c r="B3" s="86" t="s">
        <v>4646</v>
      </c>
      <c r="C3" s="86"/>
      <c r="D3" s="83" t="s">
        <v>2085</v>
      </c>
      <c r="E3" s="50" t="s">
        <v>4647</v>
      </c>
      <c r="F3" s="50" t="s">
        <v>1600</v>
      </c>
      <c r="G3" s="105">
        <v>44062</v>
      </c>
      <c r="H3" s="50"/>
      <c r="I3" s="50"/>
      <c r="J3" s="50">
        <v>26639.87</v>
      </c>
      <c r="K3" s="50">
        <v>26639.87</v>
      </c>
      <c r="L3" s="50">
        <v>26639.88</v>
      </c>
      <c r="M3" s="50"/>
      <c r="N3" s="50"/>
      <c r="O3" s="50"/>
      <c r="P3" s="50"/>
      <c r="Q3" s="50"/>
      <c r="R3" s="50"/>
      <c r="S3" s="50"/>
      <c r="T3" s="50"/>
      <c r="U3" s="50"/>
      <c r="V3" s="50"/>
      <c r="W3" s="50"/>
      <c r="X3" s="50"/>
      <c r="Y3" s="50"/>
      <c r="Z3" s="218">
        <v>26639.88</v>
      </c>
      <c r="AA3" s="218">
        <v>176</v>
      </c>
      <c r="AB3" s="109">
        <f>SUM(J3:Z3)</f>
        <v>106559.5</v>
      </c>
      <c r="AC3" s="109">
        <v>107998.89</v>
      </c>
      <c r="AD3" s="105">
        <v>45279</v>
      </c>
      <c r="AE3" s="50">
        <v>3672094</v>
      </c>
      <c r="AF3" s="50"/>
      <c r="AG3" s="50"/>
      <c r="AH3" s="50"/>
      <c r="AI3" s="50"/>
      <c r="AJ3" s="50"/>
    </row>
    <row r="4" spans="1:36" s="4" customFormat="1" ht="55.2" x14ac:dyDescent="0.25">
      <c r="A4" s="594" t="s">
        <v>4575</v>
      </c>
      <c r="B4" s="619" t="s">
        <v>4576</v>
      </c>
      <c r="C4" s="107">
        <v>1</v>
      </c>
      <c r="D4" s="106" t="s">
        <v>2085</v>
      </c>
      <c r="E4" s="106" t="s">
        <v>4577</v>
      </c>
      <c r="F4" s="106" t="s">
        <v>2260</v>
      </c>
      <c r="G4" s="98">
        <v>38112</v>
      </c>
      <c r="H4" s="108">
        <v>38</v>
      </c>
      <c r="I4" s="108">
        <v>101</v>
      </c>
      <c r="J4" s="108">
        <v>137</v>
      </c>
      <c r="K4" s="108">
        <v>556</v>
      </c>
      <c r="L4" s="108"/>
      <c r="M4" s="108"/>
      <c r="N4" s="103"/>
      <c r="O4" s="103"/>
      <c r="P4" s="103"/>
      <c r="Q4" s="103"/>
      <c r="R4" s="103"/>
      <c r="S4" s="103"/>
      <c r="T4" s="103"/>
      <c r="U4" s="103"/>
      <c r="V4" s="103"/>
      <c r="W4" s="103"/>
      <c r="X4" s="103"/>
      <c r="Y4" s="103"/>
      <c r="Z4" s="218">
        <v>44</v>
      </c>
      <c r="AA4" s="218">
        <v>176</v>
      </c>
      <c r="AB4" s="109">
        <v>1052</v>
      </c>
      <c r="AC4" s="109">
        <v>1700.72</v>
      </c>
      <c r="AD4" s="105">
        <v>45247</v>
      </c>
      <c r="AE4" s="50">
        <v>3646423</v>
      </c>
      <c r="AF4" s="103"/>
      <c r="AG4" s="103"/>
      <c r="AH4" s="103"/>
      <c r="AI4" s="103"/>
      <c r="AJ4" s="103"/>
    </row>
    <row r="5" spans="1:36" s="4" customFormat="1" ht="55.2" x14ac:dyDescent="0.25">
      <c r="A5" s="595"/>
      <c r="B5" s="620"/>
      <c r="C5" s="201">
        <v>2</v>
      </c>
      <c r="D5" s="201" t="s">
        <v>2085</v>
      </c>
      <c r="E5" s="201" t="s">
        <v>4577</v>
      </c>
      <c r="F5" s="201" t="s">
        <v>2260</v>
      </c>
      <c r="G5" s="215">
        <v>38112</v>
      </c>
      <c r="H5" s="216">
        <v>38</v>
      </c>
      <c r="I5" s="216">
        <v>101</v>
      </c>
      <c r="J5" s="216">
        <v>137</v>
      </c>
      <c r="K5" s="216">
        <v>556</v>
      </c>
      <c r="L5" s="216"/>
      <c r="M5" s="216"/>
      <c r="N5" s="217"/>
      <c r="O5" s="217"/>
      <c r="P5" s="217"/>
      <c r="Q5" s="217"/>
      <c r="R5" s="217"/>
      <c r="S5" s="217"/>
      <c r="T5" s="217"/>
      <c r="U5" s="217"/>
      <c r="V5" s="217"/>
      <c r="W5" s="217"/>
      <c r="X5" s="217"/>
      <c r="Y5" s="217"/>
      <c r="Z5" s="218">
        <v>44</v>
      </c>
      <c r="AA5" s="218"/>
      <c r="AB5" s="218">
        <v>1052</v>
      </c>
      <c r="AC5" s="218">
        <v>1700.72</v>
      </c>
      <c r="AD5" s="219">
        <v>45247</v>
      </c>
      <c r="AE5" s="204">
        <v>3646423</v>
      </c>
      <c r="AF5" s="217"/>
      <c r="AG5" s="217"/>
      <c r="AH5" s="217"/>
      <c r="AI5" s="217"/>
      <c r="AJ5" s="217"/>
    </row>
    <row r="6" spans="1:36" s="73" customFormat="1" ht="13.8" x14ac:dyDescent="0.25">
      <c r="A6" s="44" t="s">
        <v>4738</v>
      </c>
      <c r="B6" s="226" t="s">
        <v>4737</v>
      </c>
      <c r="C6" s="202">
        <v>1</v>
      </c>
      <c r="D6" s="202"/>
      <c r="E6" s="202"/>
      <c r="F6" s="201" t="s">
        <v>2260</v>
      </c>
      <c r="G6" s="98">
        <v>38618</v>
      </c>
      <c r="H6" s="108">
        <v>38</v>
      </c>
      <c r="I6" s="108">
        <v>61.43</v>
      </c>
      <c r="J6" s="108">
        <v>163.28</v>
      </c>
      <c r="K6" s="108">
        <v>898.87</v>
      </c>
      <c r="L6" s="108">
        <v>71.13</v>
      </c>
      <c r="M6" s="108"/>
      <c r="N6" s="103"/>
      <c r="O6" s="103"/>
      <c r="P6" s="103"/>
      <c r="Q6" s="103"/>
      <c r="R6" s="103"/>
      <c r="S6" s="103"/>
      <c r="T6" s="103"/>
      <c r="U6" s="103"/>
      <c r="V6" s="103"/>
      <c r="W6" s="103"/>
      <c r="X6" s="103"/>
      <c r="Y6" s="103"/>
      <c r="Z6" s="218">
        <v>284.52999999999997</v>
      </c>
      <c r="AA6" s="218"/>
      <c r="AB6" s="109">
        <v>3401.44</v>
      </c>
      <c r="AC6" s="109">
        <v>3401.44</v>
      </c>
      <c r="AD6" s="105">
        <v>45247</v>
      </c>
      <c r="AE6" s="50">
        <v>3646423</v>
      </c>
      <c r="AF6" s="103"/>
      <c r="AG6" s="103"/>
      <c r="AH6" s="103"/>
      <c r="AI6" s="103"/>
      <c r="AJ6" s="103"/>
    </row>
    <row r="7" spans="1:36" s="73" customFormat="1" ht="13.8" x14ac:dyDescent="0.25">
      <c r="A7" s="44" t="s">
        <v>4738</v>
      </c>
      <c r="B7" s="226" t="s">
        <v>4737</v>
      </c>
      <c r="C7" s="202">
        <v>2</v>
      </c>
      <c r="D7" s="202"/>
      <c r="E7" s="202"/>
      <c r="F7" s="202" t="s">
        <v>2260</v>
      </c>
      <c r="G7" s="98">
        <v>38618</v>
      </c>
      <c r="H7" s="108">
        <v>38</v>
      </c>
      <c r="I7" s="108">
        <v>61.43</v>
      </c>
      <c r="J7" s="108">
        <v>163.28</v>
      </c>
      <c r="K7" s="108">
        <v>898.87</v>
      </c>
      <c r="L7" s="108">
        <v>71.13</v>
      </c>
      <c r="M7" s="108"/>
      <c r="N7" s="103"/>
      <c r="O7" s="103"/>
      <c r="P7" s="103"/>
      <c r="Q7" s="103"/>
      <c r="R7" s="103"/>
      <c r="S7" s="103"/>
      <c r="T7" s="103"/>
      <c r="U7" s="103"/>
      <c r="V7" s="103"/>
      <c r="W7" s="103"/>
      <c r="X7" s="103"/>
      <c r="Y7" s="103"/>
      <c r="Z7" s="109">
        <v>284.52999999999997</v>
      </c>
      <c r="AA7" s="109"/>
      <c r="AB7" s="109">
        <v>3401.44</v>
      </c>
      <c r="AC7" s="109">
        <v>3401.44</v>
      </c>
      <c r="AD7" s="105">
        <v>45247</v>
      </c>
      <c r="AE7" s="50">
        <v>3646423</v>
      </c>
      <c r="AF7" s="103"/>
      <c r="AG7" s="103"/>
      <c r="AH7" s="103"/>
      <c r="AI7" s="103"/>
      <c r="AJ7" s="103"/>
    </row>
    <row r="8" spans="1:36" ht="27.6" x14ac:dyDescent="0.25">
      <c r="A8" s="220" t="s">
        <v>663</v>
      </c>
      <c r="B8" s="221" t="s">
        <v>3107</v>
      </c>
      <c r="C8" s="221"/>
      <c r="D8" s="203" t="s">
        <v>2085</v>
      </c>
      <c r="E8" s="203" t="s">
        <v>2254</v>
      </c>
      <c r="F8" s="203" t="s">
        <v>1616</v>
      </c>
      <c r="G8" s="222">
        <v>39008</v>
      </c>
      <c r="H8" s="223">
        <v>124.78</v>
      </c>
      <c r="I8" s="223">
        <v>1676.41</v>
      </c>
      <c r="J8" s="223">
        <v>447.59</v>
      </c>
      <c r="K8" s="223">
        <v>2737.06</v>
      </c>
      <c r="L8" s="223"/>
      <c r="M8" s="223">
        <v>2086.02</v>
      </c>
      <c r="N8" s="223"/>
      <c r="O8" s="223"/>
      <c r="P8" s="223">
        <v>17344.64</v>
      </c>
      <c r="Q8" s="223"/>
      <c r="R8" s="223"/>
      <c r="S8" s="223"/>
      <c r="T8" s="223"/>
      <c r="U8" s="223"/>
      <c r="V8" s="223"/>
      <c r="W8" s="223"/>
      <c r="X8" s="223"/>
      <c r="Y8" s="223"/>
      <c r="Z8" s="223">
        <v>157.33000000000001</v>
      </c>
      <c r="AA8" s="223">
        <v>596.78</v>
      </c>
      <c r="AB8" s="223">
        <f t="shared" ref="AB8:AB73" si="0">SUM(H8:AA8)</f>
        <v>25170.61</v>
      </c>
      <c r="AC8" s="223">
        <v>25473.45</v>
      </c>
      <c r="AD8" s="222">
        <v>44417</v>
      </c>
      <c r="AE8" s="220">
        <v>3113672</v>
      </c>
      <c r="AF8" s="224"/>
      <c r="AG8" s="225"/>
      <c r="AH8" s="225"/>
      <c r="AI8" s="225"/>
      <c r="AJ8" s="225"/>
    </row>
    <row r="9" spans="1:36" s="4" customFormat="1" ht="27.6" x14ac:dyDescent="0.25">
      <c r="A9" s="97" t="s">
        <v>664</v>
      </c>
      <c r="B9" s="99" t="s">
        <v>2255</v>
      </c>
      <c r="C9" s="107"/>
      <c r="D9" s="47" t="s">
        <v>2085</v>
      </c>
      <c r="E9" s="47" t="s">
        <v>2256</v>
      </c>
      <c r="F9" s="47" t="s">
        <v>1614</v>
      </c>
      <c r="G9" s="15">
        <v>38198</v>
      </c>
      <c r="H9" s="16">
        <v>204.91</v>
      </c>
      <c r="I9" s="16">
        <v>555.88</v>
      </c>
      <c r="J9" s="16">
        <v>752.07</v>
      </c>
      <c r="K9" s="16">
        <v>3282.97</v>
      </c>
      <c r="L9" s="16"/>
      <c r="M9" s="16">
        <v>1445.29</v>
      </c>
      <c r="N9" s="16"/>
      <c r="O9" s="16"/>
      <c r="P9" s="16"/>
      <c r="Q9" s="16"/>
      <c r="R9" s="16"/>
      <c r="S9" s="16"/>
      <c r="T9" s="16"/>
      <c r="U9" s="16"/>
      <c r="V9" s="16"/>
      <c r="W9" s="16"/>
      <c r="X9" s="16"/>
      <c r="Y9" s="16"/>
      <c r="Z9" s="16">
        <v>239.79</v>
      </c>
      <c r="AA9" s="16">
        <v>963.53</v>
      </c>
      <c r="AB9" s="16">
        <f t="shared" si="0"/>
        <v>7444.44</v>
      </c>
      <c r="AC9" s="16">
        <v>8628.93</v>
      </c>
      <c r="AD9" s="15">
        <v>45042</v>
      </c>
      <c r="AE9" s="97">
        <v>3504967</v>
      </c>
      <c r="AF9" s="14"/>
      <c r="AG9" s="19"/>
      <c r="AH9" s="19"/>
      <c r="AI9" s="19"/>
      <c r="AJ9" s="19"/>
    </row>
    <row r="10" spans="1:36" ht="27.6" x14ac:dyDescent="0.25">
      <c r="A10" s="43" t="s">
        <v>665</v>
      </c>
      <c r="B10" s="83" t="s">
        <v>2257</v>
      </c>
      <c r="C10" s="83"/>
      <c r="D10" s="45" t="s">
        <v>2085</v>
      </c>
      <c r="E10" s="45" t="s">
        <v>2258</v>
      </c>
      <c r="F10" s="45" t="s">
        <v>1616</v>
      </c>
      <c r="G10" s="38">
        <v>42172</v>
      </c>
      <c r="H10" s="30">
        <v>123.94</v>
      </c>
      <c r="I10" s="30">
        <v>1669.46</v>
      </c>
      <c r="J10" s="30">
        <v>444.7</v>
      </c>
      <c r="K10" s="30">
        <v>2724.12</v>
      </c>
      <c r="L10" s="30">
        <v>17263.32</v>
      </c>
      <c r="M10" s="30"/>
      <c r="N10" s="30"/>
      <c r="O10" s="30"/>
      <c r="P10" s="30"/>
      <c r="Q10" s="30"/>
      <c r="R10" s="30"/>
      <c r="S10" s="30"/>
      <c r="T10" s="30"/>
      <c r="U10" s="30"/>
      <c r="V10" s="30"/>
      <c r="W10" s="30"/>
      <c r="X10" s="30"/>
      <c r="Y10" s="30"/>
      <c r="Z10" s="30">
        <v>155.52000000000001</v>
      </c>
      <c r="AA10" s="30">
        <v>592.94000000000005</v>
      </c>
      <c r="AB10" s="30">
        <f t="shared" si="0"/>
        <v>22974</v>
      </c>
      <c r="AC10" s="30">
        <v>22974</v>
      </c>
      <c r="AD10" s="38">
        <v>43412</v>
      </c>
      <c r="AE10" s="43" t="s">
        <v>1166</v>
      </c>
      <c r="AF10" s="34"/>
      <c r="AG10" s="26"/>
      <c r="AH10" s="26"/>
      <c r="AI10" s="26"/>
      <c r="AJ10" s="26"/>
    </row>
    <row r="11" spans="1:36" ht="27.6" x14ac:dyDescent="0.25">
      <c r="A11" s="43" t="s">
        <v>666</v>
      </c>
      <c r="B11" s="83" t="s">
        <v>1745</v>
      </c>
      <c r="C11" s="83"/>
      <c r="D11" s="45" t="s">
        <v>2085</v>
      </c>
      <c r="E11" s="45" t="s">
        <v>2259</v>
      </c>
      <c r="F11" s="45" t="s">
        <v>2260</v>
      </c>
      <c r="G11" s="38">
        <v>43031</v>
      </c>
      <c r="H11" s="30">
        <v>41.59</v>
      </c>
      <c r="I11" s="30">
        <v>108.53</v>
      </c>
      <c r="J11" s="30">
        <v>147.08000000000001</v>
      </c>
      <c r="K11" s="30">
        <v>638.01</v>
      </c>
      <c r="L11" s="30">
        <v>188.66</v>
      </c>
      <c r="M11" s="30">
        <v>279.95</v>
      </c>
      <c r="N11" s="30"/>
      <c r="O11" s="30"/>
      <c r="P11" s="30"/>
      <c r="Q11" s="30"/>
      <c r="R11" s="30"/>
      <c r="S11" s="30"/>
      <c r="T11" s="30"/>
      <c r="U11" s="30"/>
      <c r="V11" s="30"/>
      <c r="W11" s="30"/>
      <c r="X11" s="30"/>
      <c r="Y11" s="30"/>
      <c r="Z11" s="31">
        <v>0</v>
      </c>
      <c r="AA11" s="30">
        <v>46.66</v>
      </c>
      <c r="AB11" s="30">
        <f t="shared" si="0"/>
        <v>1450.4800000000002</v>
      </c>
      <c r="AC11" s="30">
        <v>1450.48</v>
      </c>
      <c r="AD11" s="38">
        <v>43286</v>
      </c>
      <c r="AE11" s="43" t="s">
        <v>1167</v>
      </c>
      <c r="AF11" s="34"/>
      <c r="AG11" s="26"/>
      <c r="AH11" s="26"/>
      <c r="AI11" s="26"/>
      <c r="AJ11" s="26"/>
    </row>
    <row r="12" spans="1:36" ht="27.6" x14ac:dyDescent="0.25">
      <c r="A12" s="43" t="s">
        <v>667</v>
      </c>
      <c r="B12" s="83" t="s">
        <v>2261</v>
      </c>
      <c r="C12" s="83"/>
      <c r="D12" s="45" t="s">
        <v>2085</v>
      </c>
      <c r="E12" s="45" t="s">
        <v>2263</v>
      </c>
      <c r="F12" s="45" t="s">
        <v>1630</v>
      </c>
      <c r="G12" s="38">
        <v>43679</v>
      </c>
      <c r="H12" s="30">
        <v>315.22000000000003</v>
      </c>
      <c r="I12" s="30">
        <v>4235.1099999999997</v>
      </c>
      <c r="J12" s="30">
        <v>1130.72</v>
      </c>
      <c r="K12" s="30">
        <v>6914.61</v>
      </c>
      <c r="L12" s="30"/>
      <c r="M12" s="30">
        <v>5269.89</v>
      </c>
      <c r="N12" s="30"/>
      <c r="O12" s="30"/>
      <c r="P12" s="30">
        <v>397.45</v>
      </c>
      <c r="Q12" s="30"/>
      <c r="R12" s="30"/>
      <c r="S12" s="30"/>
      <c r="T12" s="30"/>
      <c r="U12" s="30"/>
      <c r="V12" s="30"/>
      <c r="W12" s="30"/>
      <c r="X12" s="30"/>
      <c r="Y12" s="30"/>
      <c r="Z12" s="30"/>
      <c r="AA12" s="30">
        <v>1507.66</v>
      </c>
      <c r="AB12" s="30">
        <f t="shared" si="0"/>
        <v>19770.66</v>
      </c>
      <c r="AC12" s="30">
        <v>19873.47</v>
      </c>
      <c r="AD12" s="38">
        <v>43874</v>
      </c>
      <c r="AE12" s="43" t="s">
        <v>1168</v>
      </c>
      <c r="AF12" s="34"/>
      <c r="AG12" s="26"/>
      <c r="AH12" s="26"/>
      <c r="AI12" s="26"/>
      <c r="AJ12" s="26"/>
    </row>
    <row r="13" spans="1:36" ht="27.6" x14ac:dyDescent="0.25">
      <c r="A13" s="43" t="s">
        <v>668</v>
      </c>
      <c r="B13" s="83" t="s">
        <v>2262</v>
      </c>
      <c r="C13" s="83"/>
      <c r="D13" s="45" t="s">
        <v>2085</v>
      </c>
      <c r="E13" s="45" t="s">
        <v>2264</v>
      </c>
      <c r="F13" s="45" t="s">
        <v>1820</v>
      </c>
      <c r="G13" s="38">
        <v>39575</v>
      </c>
      <c r="H13" s="30">
        <v>59.84</v>
      </c>
      <c r="I13" s="30">
        <v>809.45</v>
      </c>
      <c r="J13" s="30">
        <v>215.96</v>
      </c>
      <c r="K13" s="30">
        <v>1319.72</v>
      </c>
      <c r="L13" s="30">
        <v>1006.92</v>
      </c>
      <c r="M13" s="30"/>
      <c r="N13" s="30"/>
      <c r="O13" s="30"/>
      <c r="P13" s="30"/>
      <c r="Q13" s="30"/>
      <c r="R13" s="30"/>
      <c r="S13" s="30"/>
      <c r="T13" s="30"/>
      <c r="U13" s="30"/>
      <c r="V13" s="30"/>
      <c r="W13" s="30"/>
      <c r="X13" s="30"/>
      <c r="Y13" s="30"/>
      <c r="Z13" s="30">
        <v>76.16</v>
      </c>
      <c r="AA13" s="30">
        <v>288.31</v>
      </c>
      <c r="AB13" s="30">
        <f t="shared" si="0"/>
        <v>3776.36</v>
      </c>
      <c r="AC13" s="30">
        <v>3776.36</v>
      </c>
      <c r="AD13" s="38">
        <v>42859</v>
      </c>
      <c r="AE13" s="43" t="s">
        <v>1169</v>
      </c>
      <c r="AF13" s="34"/>
      <c r="AG13" s="26"/>
      <c r="AH13" s="26"/>
      <c r="AI13" s="26"/>
      <c r="AJ13" s="26"/>
    </row>
    <row r="14" spans="1:36" ht="27.6" x14ac:dyDescent="0.25">
      <c r="A14" s="43" t="s">
        <v>669</v>
      </c>
      <c r="B14" s="83" t="s">
        <v>2262</v>
      </c>
      <c r="C14" s="83"/>
      <c r="D14" s="45" t="s">
        <v>2085</v>
      </c>
      <c r="E14" s="45" t="s">
        <v>2265</v>
      </c>
      <c r="F14" s="45" t="s">
        <v>1604</v>
      </c>
      <c r="G14" s="38">
        <v>39835</v>
      </c>
      <c r="H14" s="30">
        <v>128.11000000000001</v>
      </c>
      <c r="I14" s="30">
        <v>1726.9</v>
      </c>
      <c r="J14" s="30">
        <v>461.19</v>
      </c>
      <c r="K14" s="30">
        <v>2818.38</v>
      </c>
      <c r="L14" s="30">
        <v>161.41999999999999</v>
      </c>
      <c r="M14" s="30">
        <v>2147.09</v>
      </c>
      <c r="N14" s="30"/>
      <c r="O14" s="30"/>
      <c r="P14" s="30"/>
      <c r="Q14" s="30"/>
      <c r="R14" s="30"/>
      <c r="S14" s="30"/>
      <c r="T14" s="30"/>
      <c r="U14" s="30"/>
      <c r="V14" s="30"/>
      <c r="W14" s="30"/>
      <c r="X14" s="30"/>
      <c r="Y14" s="30"/>
      <c r="Z14" s="31">
        <v>0</v>
      </c>
      <c r="AA14" s="30">
        <v>614.91999999999996</v>
      </c>
      <c r="AB14" s="30">
        <f t="shared" si="0"/>
        <v>8058.01</v>
      </c>
      <c r="AC14" s="30">
        <v>8058.01</v>
      </c>
      <c r="AD14" s="38">
        <v>44396</v>
      </c>
      <c r="AE14" s="43" t="s">
        <v>1170</v>
      </c>
      <c r="AF14" s="34"/>
      <c r="AG14" s="26"/>
      <c r="AH14" s="26"/>
      <c r="AI14" s="26"/>
      <c r="AJ14" s="26"/>
    </row>
    <row r="15" spans="1:36" ht="27.6" x14ac:dyDescent="0.25">
      <c r="A15" s="43" t="s">
        <v>670</v>
      </c>
      <c r="B15" s="83" t="s">
        <v>2266</v>
      </c>
      <c r="C15" s="83"/>
      <c r="D15" s="45" t="s">
        <v>2085</v>
      </c>
      <c r="E15" s="45" t="s">
        <v>3108</v>
      </c>
      <c r="F15" s="45" t="s">
        <v>1629</v>
      </c>
      <c r="G15" s="38">
        <v>40444</v>
      </c>
      <c r="H15" s="30">
        <v>1154.3900000000001</v>
      </c>
      <c r="I15" s="30">
        <v>15362.26</v>
      </c>
      <c r="J15" s="30">
        <v>4106.96</v>
      </c>
      <c r="K15" s="30">
        <v>25085.759999999998</v>
      </c>
      <c r="L15" s="30"/>
      <c r="M15" s="30">
        <v>19114.02</v>
      </c>
      <c r="N15" s="30"/>
      <c r="O15" s="30"/>
      <c r="P15" s="30"/>
      <c r="Q15" s="30"/>
      <c r="R15" s="30"/>
      <c r="S15" s="30"/>
      <c r="T15" s="30"/>
      <c r="U15" s="30"/>
      <c r="V15" s="30"/>
      <c r="W15" s="30"/>
      <c r="X15" s="30"/>
      <c r="Y15" s="30"/>
      <c r="Z15" s="30">
        <v>1442.99</v>
      </c>
      <c r="AA15" s="30">
        <v>5461.15</v>
      </c>
      <c r="AB15" s="30">
        <f t="shared" si="0"/>
        <v>71727.53</v>
      </c>
      <c r="AC15" s="30">
        <v>71727.53</v>
      </c>
      <c r="AD15" s="38">
        <v>42970</v>
      </c>
      <c r="AE15" s="43" t="s">
        <v>1171</v>
      </c>
      <c r="AF15" s="34"/>
      <c r="AG15" s="26"/>
      <c r="AH15" s="26"/>
      <c r="AI15" s="26"/>
      <c r="AJ15" s="26"/>
    </row>
    <row r="16" spans="1:36" ht="27.6" x14ac:dyDescent="0.25">
      <c r="A16" s="43" t="s">
        <v>671</v>
      </c>
      <c r="B16" s="83" t="s">
        <v>2267</v>
      </c>
      <c r="C16" s="83"/>
      <c r="D16" s="45" t="s">
        <v>2085</v>
      </c>
      <c r="E16" s="45" t="s">
        <v>2268</v>
      </c>
      <c r="F16" s="45" t="s">
        <v>1614</v>
      </c>
      <c r="G16" s="38">
        <v>41129</v>
      </c>
      <c r="H16" s="30">
        <v>448.03</v>
      </c>
      <c r="I16" s="30">
        <v>5884.68</v>
      </c>
      <c r="J16" s="30">
        <v>1579.48</v>
      </c>
      <c r="K16" s="30">
        <v>9628.14</v>
      </c>
      <c r="L16" s="30"/>
      <c r="M16" s="30">
        <v>7334.54</v>
      </c>
      <c r="N16" s="30"/>
      <c r="O16" s="30"/>
      <c r="P16" s="30"/>
      <c r="Q16" s="30"/>
      <c r="R16" s="30"/>
      <c r="S16" s="30"/>
      <c r="T16" s="30"/>
      <c r="U16" s="30"/>
      <c r="V16" s="30"/>
      <c r="W16" s="30"/>
      <c r="X16" s="30"/>
      <c r="Y16" s="30"/>
      <c r="Z16" s="30">
        <v>553.78</v>
      </c>
      <c r="AA16" s="30">
        <v>2103.6999999999998</v>
      </c>
      <c r="AB16" s="30">
        <f t="shared" si="0"/>
        <v>27532.350000000002</v>
      </c>
      <c r="AC16" s="30"/>
      <c r="AD16" s="33"/>
      <c r="AE16" s="43"/>
      <c r="AF16" s="34"/>
      <c r="AG16" s="26"/>
      <c r="AH16" s="26"/>
      <c r="AI16" s="26"/>
      <c r="AJ16" s="26"/>
    </row>
    <row r="17" spans="1:40" s="4" customFormat="1" ht="41.4" x14ac:dyDescent="0.25">
      <c r="A17" s="87" t="s">
        <v>3602</v>
      </c>
      <c r="B17" s="13" t="s">
        <v>3603</v>
      </c>
      <c r="C17" s="107"/>
      <c r="D17" s="47" t="s">
        <v>2021</v>
      </c>
      <c r="E17" s="47" t="s">
        <v>3604</v>
      </c>
      <c r="F17" s="47" t="s">
        <v>1600</v>
      </c>
      <c r="G17" s="15">
        <v>40373</v>
      </c>
      <c r="H17" s="16">
        <f>56*2</f>
        <v>112</v>
      </c>
      <c r="I17" s="16">
        <f>739*2</f>
        <v>1478</v>
      </c>
      <c r="J17" s="16">
        <f>198*2</f>
        <v>396</v>
      </c>
      <c r="K17" s="16">
        <f>1209*2</f>
        <v>2418</v>
      </c>
      <c r="L17" s="16"/>
      <c r="M17" s="16">
        <f>921*2</f>
        <v>1842</v>
      </c>
      <c r="N17" s="16"/>
      <c r="O17" s="16"/>
      <c r="P17" s="16"/>
      <c r="Q17" s="16"/>
      <c r="R17" s="16"/>
      <c r="S17" s="16"/>
      <c r="T17" s="16"/>
      <c r="U17" s="16"/>
      <c r="V17" s="16"/>
      <c r="W17" s="16"/>
      <c r="X17" s="16"/>
      <c r="Y17" s="16"/>
      <c r="Z17" s="16">
        <f>69*2</f>
        <v>138</v>
      </c>
      <c r="AA17" s="16">
        <f>264*2</f>
        <v>528</v>
      </c>
      <c r="AB17" s="16">
        <f>SUM(H17:AA17)</f>
        <v>6912</v>
      </c>
      <c r="AC17" s="16">
        <v>9022.2199999999993</v>
      </c>
      <c r="AD17" s="15">
        <v>44834</v>
      </c>
      <c r="AE17" s="87">
        <v>3379426</v>
      </c>
      <c r="AF17" s="14"/>
      <c r="AG17" s="19"/>
      <c r="AH17" s="19"/>
      <c r="AI17" s="19"/>
      <c r="AJ17" s="19"/>
      <c r="AN17" s="16"/>
    </row>
    <row r="18" spans="1:40" ht="27.6" x14ac:dyDescent="0.25">
      <c r="A18" s="43" t="s">
        <v>672</v>
      </c>
      <c r="B18" s="83" t="s">
        <v>2269</v>
      </c>
      <c r="C18" s="83"/>
      <c r="D18" s="45" t="s">
        <v>2085</v>
      </c>
      <c r="E18" s="45" t="s">
        <v>3109</v>
      </c>
      <c r="F18" s="45" t="s">
        <v>2270</v>
      </c>
      <c r="G18" s="38">
        <v>41127</v>
      </c>
      <c r="H18" s="30">
        <v>429.84</v>
      </c>
      <c r="I18" s="30">
        <v>5778.93</v>
      </c>
      <c r="J18" s="30">
        <v>1544.24</v>
      </c>
      <c r="K18" s="30">
        <v>9432.56</v>
      </c>
      <c r="L18" s="30">
        <v>7187.85</v>
      </c>
      <c r="M18" s="30"/>
      <c r="N18" s="30"/>
      <c r="O18" s="30"/>
      <c r="P18" s="30"/>
      <c r="Q18" s="30"/>
      <c r="R18" s="30"/>
      <c r="S18" s="30"/>
      <c r="T18" s="30"/>
      <c r="U18" s="30"/>
      <c r="V18" s="30"/>
      <c r="W18" s="30"/>
      <c r="X18" s="30"/>
      <c r="Y18" s="30"/>
      <c r="Z18" s="30">
        <v>541.28</v>
      </c>
      <c r="AA18" s="30">
        <v>2053.67</v>
      </c>
      <c r="AB18" s="30">
        <f t="shared" si="0"/>
        <v>26968.369999999995</v>
      </c>
      <c r="AC18" s="30"/>
      <c r="AD18" s="33"/>
      <c r="AE18" s="43"/>
      <c r="AF18" s="34"/>
      <c r="AG18" s="26"/>
      <c r="AH18" s="26"/>
      <c r="AI18" s="26"/>
      <c r="AJ18" s="26"/>
      <c r="AN18" s="16"/>
    </row>
    <row r="19" spans="1:40" s="4" customFormat="1" ht="42.75" customHeight="1" x14ac:dyDescent="0.25">
      <c r="A19" s="112" t="s">
        <v>673</v>
      </c>
      <c r="B19" s="126" t="s">
        <v>2271</v>
      </c>
      <c r="C19" s="126"/>
      <c r="D19" s="47" t="s">
        <v>2085</v>
      </c>
      <c r="E19" s="47" t="s">
        <v>2272</v>
      </c>
      <c r="F19" s="47" t="s">
        <v>1619</v>
      </c>
      <c r="G19" s="15">
        <v>41191</v>
      </c>
      <c r="H19" s="16">
        <v>252.32</v>
      </c>
      <c r="I19" s="16">
        <v>3392.33</v>
      </c>
      <c r="J19" s="16">
        <v>906.49</v>
      </c>
      <c r="K19" s="16">
        <v>5537.07</v>
      </c>
      <c r="L19" s="16"/>
      <c r="M19" s="16">
        <v>4219.3900000000003</v>
      </c>
      <c r="N19" s="16"/>
      <c r="O19" s="16"/>
      <c r="P19" s="16"/>
      <c r="Q19" s="16"/>
      <c r="R19" s="16"/>
      <c r="S19" s="16"/>
      <c r="T19" s="16"/>
      <c r="U19" s="16"/>
      <c r="V19" s="16"/>
      <c r="W19" s="16"/>
      <c r="X19" s="16"/>
      <c r="Y19" s="16"/>
      <c r="Z19" s="16">
        <v>317.74</v>
      </c>
      <c r="AA19" s="16">
        <v>1205.54</v>
      </c>
      <c r="AB19" s="16">
        <f t="shared" si="0"/>
        <v>15830.879999999997</v>
      </c>
      <c r="AC19" s="16">
        <v>15830.88</v>
      </c>
      <c r="AD19" s="15">
        <v>44077</v>
      </c>
      <c r="AE19" s="112" t="s">
        <v>1172</v>
      </c>
      <c r="AF19" s="14"/>
      <c r="AG19" s="19"/>
      <c r="AH19" s="19"/>
      <c r="AI19" s="19"/>
      <c r="AJ19" s="19"/>
      <c r="AN19" s="127"/>
    </row>
    <row r="20" spans="1:40" s="4" customFormat="1" ht="27.6" x14ac:dyDescent="0.25">
      <c r="A20" s="112" t="s">
        <v>673</v>
      </c>
      <c r="B20" s="126" t="s">
        <v>2271</v>
      </c>
      <c r="C20" s="126"/>
      <c r="D20" s="47" t="s">
        <v>2085</v>
      </c>
      <c r="E20" s="47" t="s">
        <v>2272</v>
      </c>
      <c r="F20" s="47" t="s">
        <v>1619</v>
      </c>
      <c r="G20" s="15">
        <v>41192</v>
      </c>
      <c r="H20" s="16">
        <v>2333.98</v>
      </c>
      <c r="I20" s="16">
        <v>31379.09</v>
      </c>
      <c r="J20" s="16">
        <v>8385.0499999999993</v>
      </c>
      <c r="K20" s="16">
        <v>51217.94</v>
      </c>
      <c r="L20" s="16"/>
      <c r="M20" s="16">
        <v>39029.370000000003</v>
      </c>
      <c r="N20" s="16"/>
      <c r="O20" s="16"/>
      <c r="P20" s="16"/>
      <c r="Q20" s="16"/>
      <c r="R20" s="16"/>
      <c r="S20" s="16"/>
      <c r="T20" s="16"/>
      <c r="U20" s="16"/>
      <c r="V20" s="16"/>
      <c r="W20" s="16"/>
      <c r="X20" s="16"/>
      <c r="Y20" s="16"/>
      <c r="Z20" s="16">
        <v>2939.09</v>
      </c>
      <c r="AA20" s="16">
        <v>11151.25</v>
      </c>
      <c r="AB20" s="16">
        <f t="shared" si="0"/>
        <v>146435.76999999999</v>
      </c>
      <c r="AC20" s="16">
        <v>146435.76999999999</v>
      </c>
      <c r="AD20" s="15" t="s">
        <v>1554</v>
      </c>
      <c r="AE20" s="112" t="s">
        <v>1555</v>
      </c>
      <c r="AF20" s="14"/>
      <c r="AG20" s="19"/>
      <c r="AH20" s="19"/>
      <c r="AI20" s="19"/>
      <c r="AJ20" s="19"/>
    </row>
    <row r="21" spans="1:40" ht="27.6" x14ac:dyDescent="0.25">
      <c r="A21" s="43" t="s">
        <v>674</v>
      </c>
      <c r="B21" s="83" t="s">
        <v>2273</v>
      </c>
      <c r="C21" s="83"/>
      <c r="D21" s="45" t="s">
        <v>2021</v>
      </c>
      <c r="E21" s="45" t="s">
        <v>2274</v>
      </c>
      <c r="F21" s="45" t="s">
        <v>1633</v>
      </c>
      <c r="G21" s="38">
        <v>41170</v>
      </c>
      <c r="H21" s="30">
        <v>90.43</v>
      </c>
      <c r="I21" s="30">
        <v>1186.8699999999999</v>
      </c>
      <c r="J21" s="30">
        <v>318.75</v>
      </c>
      <c r="K21" s="30">
        <v>1941.94</v>
      </c>
      <c r="L21" s="30"/>
      <c r="M21" s="30">
        <v>1478.49</v>
      </c>
      <c r="N21" s="30"/>
      <c r="O21" s="30"/>
      <c r="P21" s="30"/>
      <c r="Q21" s="30"/>
      <c r="R21" s="30"/>
      <c r="S21" s="30"/>
      <c r="T21" s="30"/>
      <c r="U21" s="30"/>
      <c r="V21" s="30"/>
      <c r="W21" s="30"/>
      <c r="X21" s="30"/>
      <c r="Y21" s="30"/>
      <c r="Z21" s="30">
        <v>110.77</v>
      </c>
      <c r="AA21" s="30">
        <v>425.02</v>
      </c>
      <c r="AB21" s="30">
        <f t="shared" si="0"/>
        <v>5552.27</v>
      </c>
      <c r="AC21" s="30"/>
      <c r="AD21" s="33"/>
      <c r="AE21" s="43"/>
      <c r="AF21" s="14"/>
      <c r="AG21" s="26"/>
      <c r="AH21" s="26"/>
      <c r="AI21" s="26"/>
      <c r="AJ21" s="26"/>
    </row>
    <row r="22" spans="1:40" ht="27.6" x14ac:dyDescent="0.25">
      <c r="A22" s="43" t="s">
        <v>675</v>
      </c>
      <c r="B22" s="83" t="s">
        <v>2275</v>
      </c>
      <c r="C22" s="83"/>
      <c r="D22" s="45" t="s">
        <v>2021</v>
      </c>
      <c r="E22" s="45" t="s">
        <v>2276</v>
      </c>
      <c r="F22" s="45" t="s">
        <v>1614</v>
      </c>
      <c r="G22" s="38">
        <v>41772</v>
      </c>
      <c r="H22" s="30">
        <v>436.93</v>
      </c>
      <c r="I22" s="30">
        <v>5731.85</v>
      </c>
      <c r="J22" s="30">
        <v>1537.13</v>
      </c>
      <c r="K22" s="30">
        <v>9379.2800000000007</v>
      </c>
      <c r="L22" s="30"/>
      <c r="M22" s="30">
        <v>7148.48</v>
      </c>
      <c r="N22" s="30"/>
      <c r="O22" s="30"/>
      <c r="P22" s="30"/>
      <c r="Q22" s="30"/>
      <c r="R22" s="30"/>
      <c r="S22" s="30"/>
      <c r="T22" s="30"/>
      <c r="U22" s="30"/>
      <c r="V22" s="30"/>
      <c r="W22" s="30"/>
      <c r="X22" s="30"/>
      <c r="Y22" s="30"/>
      <c r="Z22" s="30">
        <v>534.9</v>
      </c>
      <c r="AA22" s="30">
        <v>2049.5</v>
      </c>
      <c r="AB22" s="30">
        <f t="shared" si="0"/>
        <v>26818.070000000003</v>
      </c>
      <c r="AC22" s="30">
        <v>26818.07</v>
      </c>
      <c r="AD22" s="38">
        <v>43521</v>
      </c>
      <c r="AE22" s="43" t="s">
        <v>1173</v>
      </c>
      <c r="AF22" s="16"/>
      <c r="AG22" s="26"/>
      <c r="AH22" s="26"/>
      <c r="AI22" s="26"/>
      <c r="AJ22" s="26"/>
    </row>
    <row r="23" spans="1:40" ht="27.6" x14ac:dyDescent="0.25">
      <c r="A23" s="43" t="s">
        <v>676</v>
      </c>
      <c r="B23" s="83" t="s">
        <v>2277</v>
      </c>
      <c r="C23" s="83"/>
      <c r="D23" s="45" t="s">
        <v>2021</v>
      </c>
      <c r="E23" s="45" t="s">
        <v>2278</v>
      </c>
      <c r="F23" s="45" t="s">
        <v>1600</v>
      </c>
      <c r="G23" s="38">
        <v>41263</v>
      </c>
      <c r="H23" s="30">
        <v>61.14</v>
      </c>
      <c r="I23" s="30">
        <v>825.88</v>
      </c>
      <c r="J23" s="30">
        <v>220.09</v>
      </c>
      <c r="K23" s="30">
        <v>1348.31</v>
      </c>
      <c r="L23" s="30"/>
      <c r="M23" s="30">
        <v>1028.18</v>
      </c>
      <c r="N23" s="30"/>
      <c r="O23" s="30"/>
      <c r="P23" s="30"/>
      <c r="Q23" s="30"/>
      <c r="R23" s="30"/>
      <c r="S23" s="30"/>
      <c r="T23" s="30"/>
      <c r="U23" s="30"/>
      <c r="V23" s="30"/>
      <c r="W23" s="30"/>
      <c r="X23" s="30"/>
      <c r="Y23" s="30"/>
      <c r="Z23" s="30">
        <v>77.81</v>
      </c>
      <c r="AA23" s="30">
        <v>294.56</v>
      </c>
      <c r="AB23" s="30">
        <f t="shared" si="0"/>
        <v>3855.9700000000003</v>
      </c>
      <c r="AC23" s="30"/>
      <c r="AD23" s="38"/>
      <c r="AE23" s="43"/>
      <c r="AF23" s="34"/>
      <c r="AG23" s="26"/>
      <c r="AH23" s="26"/>
      <c r="AI23" s="26"/>
      <c r="AJ23" s="26"/>
    </row>
    <row r="24" spans="1:40" ht="27.6" x14ac:dyDescent="0.25">
      <c r="A24" s="43" t="s">
        <v>677</v>
      </c>
      <c r="B24" s="83" t="s">
        <v>2279</v>
      </c>
      <c r="C24" s="83"/>
      <c r="D24" s="45" t="s">
        <v>2021</v>
      </c>
      <c r="E24" s="45" t="s">
        <v>3110</v>
      </c>
      <c r="F24" s="45" t="s">
        <v>1604</v>
      </c>
      <c r="G24" s="38">
        <v>40974</v>
      </c>
      <c r="H24" s="30">
        <v>67.16</v>
      </c>
      <c r="I24" s="30">
        <v>882.16</v>
      </c>
      <c r="J24" s="30">
        <v>236.76</v>
      </c>
      <c r="K24" s="30">
        <v>1442.2</v>
      </c>
      <c r="L24" s="30"/>
      <c r="M24" s="30">
        <v>1098.44</v>
      </c>
      <c r="N24" s="30"/>
      <c r="O24" s="30"/>
      <c r="P24" s="30"/>
      <c r="Q24" s="30"/>
      <c r="R24" s="30"/>
      <c r="S24" s="30"/>
      <c r="T24" s="30"/>
      <c r="U24" s="30"/>
      <c r="V24" s="30"/>
      <c r="W24" s="30"/>
      <c r="X24" s="30"/>
      <c r="Y24" s="30"/>
      <c r="Z24" s="30">
        <v>83.09</v>
      </c>
      <c r="AA24" s="30">
        <v>315.3</v>
      </c>
      <c r="AB24" s="30">
        <f t="shared" si="0"/>
        <v>4125.1099999999997</v>
      </c>
      <c r="AC24" s="30"/>
      <c r="AD24" s="38"/>
      <c r="AE24" s="43"/>
      <c r="AF24" s="34"/>
      <c r="AG24" s="26"/>
      <c r="AH24" s="26"/>
      <c r="AI24" s="26"/>
      <c r="AJ24" s="26"/>
    </row>
    <row r="25" spans="1:40" ht="27.6" x14ac:dyDescent="0.25">
      <c r="A25" s="43" t="s">
        <v>678</v>
      </c>
      <c r="B25" s="83" t="s">
        <v>2262</v>
      </c>
      <c r="C25" s="83"/>
      <c r="D25" s="45" t="s">
        <v>2021</v>
      </c>
      <c r="E25" s="45" t="s">
        <v>2280</v>
      </c>
      <c r="F25" s="45" t="s">
        <v>1619</v>
      </c>
      <c r="G25" s="38">
        <v>41290</v>
      </c>
      <c r="H25" s="30">
        <v>122.93</v>
      </c>
      <c r="I25" s="30">
        <v>1652.77</v>
      </c>
      <c r="J25" s="30">
        <v>441.65</v>
      </c>
      <c r="K25" s="30">
        <v>2697.72</v>
      </c>
      <c r="L25" s="30">
        <v>2055.73</v>
      </c>
      <c r="M25" s="30"/>
      <c r="N25" s="30"/>
      <c r="O25" s="30"/>
      <c r="P25" s="30"/>
      <c r="Q25" s="30"/>
      <c r="R25" s="30"/>
      <c r="S25" s="30"/>
      <c r="T25" s="30"/>
      <c r="U25" s="30"/>
      <c r="V25" s="30"/>
      <c r="W25" s="30"/>
      <c r="X25" s="30"/>
      <c r="Y25" s="30"/>
      <c r="Z25" s="30">
        <v>154.80000000000001</v>
      </c>
      <c r="AA25" s="30">
        <v>587.35</v>
      </c>
      <c r="AB25" s="30">
        <f t="shared" si="0"/>
        <v>7712.95</v>
      </c>
      <c r="AC25" s="30">
        <v>8198.61</v>
      </c>
      <c r="AD25" s="38">
        <v>44630</v>
      </c>
      <c r="AE25" s="43">
        <v>3252116</v>
      </c>
      <c r="AF25" s="34"/>
      <c r="AG25" s="26"/>
      <c r="AH25" s="26"/>
      <c r="AI25" s="26"/>
      <c r="AJ25" s="26"/>
    </row>
    <row r="26" spans="1:40" ht="27.6" x14ac:dyDescent="0.25">
      <c r="A26" s="43" t="s">
        <v>679</v>
      </c>
      <c r="B26" s="83" t="s">
        <v>2281</v>
      </c>
      <c r="C26" s="83"/>
      <c r="D26" s="45" t="s">
        <v>2021</v>
      </c>
      <c r="E26" s="45" t="s">
        <v>2282</v>
      </c>
      <c r="F26" s="45" t="s">
        <v>1894</v>
      </c>
      <c r="G26" s="38">
        <v>41010</v>
      </c>
      <c r="H26" s="30">
        <v>45.53</v>
      </c>
      <c r="I26" s="30">
        <v>597.6</v>
      </c>
      <c r="J26" s="30">
        <v>160.5</v>
      </c>
      <c r="K26" s="30">
        <v>977.78</v>
      </c>
      <c r="L26" s="30"/>
      <c r="M26" s="30">
        <v>744.43</v>
      </c>
      <c r="N26" s="30"/>
      <c r="O26" s="30"/>
      <c r="P26" s="30"/>
      <c r="Q26" s="30"/>
      <c r="R26" s="30"/>
      <c r="S26" s="30"/>
      <c r="T26" s="30"/>
      <c r="U26" s="30"/>
      <c r="V26" s="30"/>
      <c r="W26" s="30"/>
      <c r="X26" s="30"/>
      <c r="Y26" s="30"/>
      <c r="Z26" s="30">
        <v>55.78</v>
      </c>
      <c r="AA26" s="30">
        <v>213.99</v>
      </c>
      <c r="AB26" s="30">
        <f t="shared" si="0"/>
        <v>2795.6099999999997</v>
      </c>
      <c r="AC26" s="30"/>
      <c r="AD26" s="33"/>
      <c r="AE26" s="43"/>
      <c r="AF26" s="34"/>
      <c r="AG26" s="26"/>
      <c r="AH26" s="26"/>
      <c r="AI26" s="26"/>
      <c r="AJ26" s="26"/>
    </row>
    <row r="27" spans="1:40" ht="27.6" x14ac:dyDescent="0.25">
      <c r="A27" s="43" t="s">
        <v>680</v>
      </c>
      <c r="B27" s="83" t="s">
        <v>2283</v>
      </c>
      <c r="C27" s="83"/>
      <c r="D27" s="45" t="s">
        <v>2021</v>
      </c>
      <c r="E27" s="45" t="s">
        <v>2284</v>
      </c>
      <c r="F27" s="45" t="s">
        <v>1600</v>
      </c>
      <c r="G27" s="38">
        <v>41038</v>
      </c>
      <c r="H27" s="30">
        <v>61.46</v>
      </c>
      <c r="I27" s="30">
        <v>826.39</v>
      </c>
      <c r="J27" s="30">
        <v>220.82</v>
      </c>
      <c r="K27" s="30">
        <v>1348.86</v>
      </c>
      <c r="L27" s="30"/>
      <c r="M27" s="30">
        <v>1027.8599999999999</v>
      </c>
      <c r="N27" s="30"/>
      <c r="O27" s="30"/>
      <c r="P27" s="30"/>
      <c r="Q27" s="30"/>
      <c r="R27" s="30"/>
      <c r="S27" s="30"/>
      <c r="T27" s="30"/>
      <c r="U27" s="30"/>
      <c r="V27" s="30"/>
      <c r="W27" s="30"/>
      <c r="X27" s="30"/>
      <c r="Y27" s="30"/>
      <c r="Z27" s="30">
        <v>77.41</v>
      </c>
      <c r="AA27" s="30">
        <v>293.68</v>
      </c>
      <c r="AB27" s="30">
        <f t="shared" si="0"/>
        <v>3856.4799999999991</v>
      </c>
      <c r="AC27" s="30"/>
      <c r="AD27" s="33"/>
      <c r="AE27" s="43"/>
      <c r="AF27" s="34"/>
      <c r="AG27" s="26"/>
      <c r="AH27" s="26"/>
      <c r="AI27" s="26"/>
      <c r="AJ27" s="26"/>
    </row>
    <row r="28" spans="1:40" ht="27.6" x14ac:dyDescent="0.25">
      <c r="A28" s="43" t="s">
        <v>681</v>
      </c>
      <c r="B28" s="83" t="s">
        <v>2285</v>
      </c>
      <c r="C28" s="83"/>
      <c r="D28" s="45" t="s">
        <v>2021</v>
      </c>
      <c r="E28" s="45" t="s">
        <v>2286</v>
      </c>
      <c r="F28" s="45" t="s">
        <v>1600</v>
      </c>
      <c r="G28" s="38">
        <v>41053</v>
      </c>
      <c r="H28" s="30">
        <v>84.81</v>
      </c>
      <c r="I28" s="30">
        <v>1133.92</v>
      </c>
      <c r="J28" s="30">
        <v>303.23</v>
      </c>
      <c r="K28" s="30">
        <v>1850.74</v>
      </c>
      <c r="L28" s="30"/>
      <c r="M28" s="30">
        <v>1410.43</v>
      </c>
      <c r="N28" s="30"/>
      <c r="O28" s="30"/>
      <c r="P28" s="30"/>
      <c r="Q28" s="30"/>
      <c r="R28" s="30"/>
      <c r="S28" s="30"/>
      <c r="T28" s="30"/>
      <c r="U28" s="30"/>
      <c r="V28" s="30"/>
      <c r="W28" s="30"/>
      <c r="X28" s="30"/>
      <c r="Y28" s="30"/>
      <c r="Z28" s="30">
        <v>106.88</v>
      </c>
      <c r="AA28" s="30">
        <v>404.31</v>
      </c>
      <c r="AB28" s="30">
        <f t="shared" si="0"/>
        <v>5294.3200000000006</v>
      </c>
      <c r="AC28" s="30"/>
      <c r="AD28" s="33"/>
      <c r="AE28" s="43"/>
      <c r="AF28" s="34"/>
      <c r="AG28" s="26"/>
      <c r="AH28" s="26"/>
      <c r="AI28" s="26"/>
      <c r="AJ28" s="26"/>
    </row>
    <row r="29" spans="1:40" ht="27.6" x14ac:dyDescent="0.25">
      <c r="A29" s="43" t="s">
        <v>682</v>
      </c>
      <c r="B29" s="83" t="s">
        <v>2279</v>
      </c>
      <c r="C29" s="83"/>
      <c r="D29" s="45" t="s">
        <v>2021</v>
      </c>
      <c r="E29" s="45" t="s">
        <v>2287</v>
      </c>
      <c r="F29" s="45" t="s">
        <v>1630</v>
      </c>
      <c r="G29" s="38">
        <v>41297</v>
      </c>
      <c r="H29" s="30">
        <v>45.57</v>
      </c>
      <c r="I29" s="30">
        <v>596.91</v>
      </c>
      <c r="J29" s="30">
        <v>160.06</v>
      </c>
      <c r="K29" s="30">
        <v>977.05</v>
      </c>
      <c r="L29" s="30"/>
      <c r="M29" s="30">
        <v>744.74</v>
      </c>
      <c r="N29" s="30"/>
      <c r="O29" s="30"/>
      <c r="P29" s="30"/>
      <c r="Q29" s="30"/>
      <c r="R29" s="30"/>
      <c r="S29" s="30"/>
      <c r="T29" s="30"/>
      <c r="U29" s="30"/>
      <c r="V29" s="30"/>
      <c r="W29" s="30"/>
      <c r="X29" s="30"/>
      <c r="Y29" s="30"/>
      <c r="Z29" s="30">
        <v>55.58</v>
      </c>
      <c r="AA29" s="30">
        <v>213.42</v>
      </c>
      <c r="AB29" s="30">
        <f t="shared" si="0"/>
        <v>2793.33</v>
      </c>
      <c r="AC29" s="30"/>
      <c r="AD29" s="33"/>
      <c r="AE29" s="43"/>
      <c r="AF29" s="34"/>
      <c r="AG29" s="26"/>
      <c r="AH29" s="26"/>
      <c r="AI29" s="26"/>
      <c r="AJ29" s="26"/>
    </row>
    <row r="30" spans="1:40" ht="27.6" x14ac:dyDescent="0.25">
      <c r="A30" s="43" t="s">
        <v>683</v>
      </c>
      <c r="B30" s="83" t="s">
        <v>2288</v>
      </c>
      <c r="C30" s="83"/>
      <c r="D30" s="45" t="s">
        <v>2021</v>
      </c>
      <c r="E30" s="45" t="s">
        <v>2289</v>
      </c>
      <c r="F30" s="45" t="s">
        <v>1600</v>
      </c>
      <c r="G30" s="38">
        <v>41142</v>
      </c>
      <c r="H30" s="30">
        <v>133.69</v>
      </c>
      <c r="I30" s="30">
        <v>1754.73</v>
      </c>
      <c r="J30" s="30">
        <v>471.27</v>
      </c>
      <c r="K30" s="30">
        <v>2871.07</v>
      </c>
      <c r="L30" s="30"/>
      <c r="M30" s="30">
        <v>2185.89</v>
      </c>
      <c r="N30" s="30"/>
      <c r="O30" s="30"/>
      <c r="P30" s="30"/>
      <c r="Q30" s="30"/>
      <c r="R30" s="30"/>
      <c r="S30" s="30"/>
      <c r="T30" s="30"/>
      <c r="U30" s="30"/>
      <c r="V30" s="30"/>
      <c r="W30" s="30"/>
      <c r="X30" s="30"/>
      <c r="Y30" s="30"/>
      <c r="Z30" s="30">
        <v>163.77000000000001</v>
      </c>
      <c r="AA30" s="30">
        <v>628.36</v>
      </c>
      <c r="AB30" s="30">
        <f t="shared" si="0"/>
        <v>8208.7800000000007</v>
      </c>
      <c r="AC30" s="30">
        <v>8208.7800000000007</v>
      </c>
      <c r="AD30" s="38">
        <v>42942</v>
      </c>
      <c r="AE30" s="43" t="s">
        <v>1174</v>
      </c>
      <c r="AF30" s="34"/>
      <c r="AG30" s="26"/>
      <c r="AH30" s="26"/>
      <c r="AI30" s="26"/>
      <c r="AJ30" s="26"/>
    </row>
    <row r="31" spans="1:40" ht="27.6" x14ac:dyDescent="0.25">
      <c r="A31" s="43" t="s">
        <v>405</v>
      </c>
      <c r="B31" s="83" t="s">
        <v>2099</v>
      </c>
      <c r="C31" s="83"/>
      <c r="D31" s="45" t="s">
        <v>2021</v>
      </c>
      <c r="E31" s="45" t="s">
        <v>2100</v>
      </c>
      <c r="F31" s="45" t="s">
        <v>1630</v>
      </c>
      <c r="G31" s="38">
        <v>40648</v>
      </c>
      <c r="H31" s="30">
        <v>34.17</v>
      </c>
      <c r="I31" s="30">
        <v>448.11</v>
      </c>
      <c r="J31" s="30">
        <v>119.58</v>
      </c>
      <c r="K31" s="30">
        <v>731.96</v>
      </c>
      <c r="L31" s="30"/>
      <c r="M31" s="30">
        <v>557.19000000000005</v>
      </c>
      <c r="N31" s="30"/>
      <c r="O31" s="30"/>
      <c r="P31" s="30"/>
      <c r="Q31" s="30"/>
      <c r="R31" s="30"/>
      <c r="S31" s="30"/>
      <c r="T31" s="30"/>
      <c r="U31" s="30"/>
      <c r="V31" s="30"/>
      <c r="W31" s="30"/>
      <c r="X31" s="30"/>
      <c r="Y31" s="30"/>
      <c r="Z31" s="30">
        <v>160.56</v>
      </c>
      <c r="AA31" s="30">
        <v>42.05</v>
      </c>
      <c r="AB31" s="30">
        <f t="shared" si="0"/>
        <v>2093.6200000000003</v>
      </c>
      <c r="AC31" s="30">
        <v>1933.06</v>
      </c>
      <c r="AD31" s="38">
        <v>43007</v>
      </c>
      <c r="AE31" s="43" t="s">
        <v>406</v>
      </c>
      <c r="AF31" s="34"/>
      <c r="AG31" s="26"/>
      <c r="AH31" s="26"/>
      <c r="AI31" s="26"/>
      <c r="AJ31" s="26"/>
    </row>
    <row r="32" spans="1:40" ht="27.6" x14ac:dyDescent="0.25">
      <c r="A32" s="43" t="s">
        <v>684</v>
      </c>
      <c r="B32" s="83" t="s">
        <v>2290</v>
      </c>
      <c r="C32" s="83"/>
      <c r="D32" s="45" t="s">
        <v>2021</v>
      </c>
      <c r="E32" s="45" t="s">
        <v>2291</v>
      </c>
      <c r="F32" s="45" t="s">
        <v>1633</v>
      </c>
      <c r="G32" s="38">
        <v>41226</v>
      </c>
      <c r="H32" s="30">
        <v>61.04</v>
      </c>
      <c r="I32" s="30">
        <v>825.16</v>
      </c>
      <c r="J32" s="30">
        <v>220.42</v>
      </c>
      <c r="K32" s="30">
        <v>1348.5</v>
      </c>
      <c r="L32" s="30"/>
      <c r="M32" s="30">
        <v>1027.48</v>
      </c>
      <c r="N32" s="30"/>
      <c r="O32" s="30"/>
      <c r="P32" s="30"/>
      <c r="Q32" s="30"/>
      <c r="R32" s="30"/>
      <c r="S32" s="30"/>
      <c r="T32" s="30"/>
      <c r="U32" s="30"/>
      <c r="V32" s="30"/>
      <c r="W32" s="30"/>
      <c r="X32" s="30"/>
      <c r="Y32" s="30"/>
      <c r="Z32" s="30">
        <v>77.989999999999995</v>
      </c>
      <c r="AA32" s="30">
        <v>293.89</v>
      </c>
      <c r="AB32" s="30">
        <f t="shared" si="0"/>
        <v>3854.4799999999996</v>
      </c>
      <c r="AC32" s="30"/>
      <c r="AD32" s="33"/>
      <c r="AE32" s="43"/>
      <c r="AF32" s="34"/>
      <c r="AG32" s="26"/>
      <c r="AH32" s="26"/>
      <c r="AI32" s="26"/>
      <c r="AJ32" s="26"/>
    </row>
    <row r="33" spans="1:36" ht="27.6" x14ac:dyDescent="0.25">
      <c r="A33" s="43" t="s">
        <v>685</v>
      </c>
      <c r="B33" s="83" t="s">
        <v>2292</v>
      </c>
      <c r="C33" s="83"/>
      <c r="D33" s="45" t="s">
        <v>2021</v>
      </c>
      <c r="E33" s="45" t="s">
        <v>2293</v>
      </c>
      <c r="F33" s="45" t="s">
        <v>1600</v>
      </c>
      <c r="G33" s="38">
        <v>41213</v>
      </c>
      <c r="H33" s="30">
        <v>266.76</v>
      </c>
      <c r="I33" s="30">
        <v>3526.68</v>
      </c>
      <c r="J33" s="30">
        <v>944.97</v>
      </c>
      <c r="K33" s="30">
        <v>5764.78</v>
      </c>
      <c r="L33" s="30"/>
      <c r="M33" s="30">
        <v>4394.79</v>
      </c>
      <c r="N33" s="30"/>
      <c r="O33" s="30"/>
      <c r="P33" s="30"/>
      <c r="Q33" s="30"/>
      <c r="R33" s="30"/>
      <c r="S33" s="30"/>
      <c r="T33" s="30"/>
      <c r="U33" s="30"/>
      <c r="V33" s="30"/>
      <c r="W33" s="30"/>
      <c r="X33" s="30"/>
      <c r="Y33" s="30"/>
      <c r="Z33" s="30">
        <v>330.06</v>
      </c>
      <c r="AA33" s="30">
        <v>1261.47</v>
      </c>
      <c r="AB33" s="30">
        <f t="shared" si="0"/>
        <v>16489.509999999998</v>
      </c>
      <c r="AC33" s="30"/>
      <c r="AD33" s="33"/>
      <c r="AE33" s="43"/>
      <c r="AF33" s="34"/>
      <c r="AG33" s="26"/>
      <c r="AH33" s="26"/>
      <c r="AI33" s="26"/>
      <c r="AJ33" s="26"/>
    </row>
    <row r="34" spans="1:36" ht="27.6" x14ac:dyDescent="0.25">
      <c r="A34" s="43" t="s">
        <v>686</v>
      </c>
      <c r="B34" s="83" t="s">
        <v>2294</v>
      </c>
      <c r="C34" s="83"/>
      <c r="D34" s="45" t="s">
        <v>2021</v>
      </c>
      <c r="E34" s="45" t="s">
        <v>2295</v>
      </c>
      <c r="F34" s="45" t="s">
        <v>1614</v>
      </c>
      <c r="G34" s="38">
        <v>41171</v>
      </c>
      <c r="H34" s="30">
        <v>122.08</v>
      </c>
      <c r="I34" s="30">
        <v>1650.31</v>
      </c>
      <c r="J34" s="30">
        <v>440.84</v>
      </c>
      <c r="K34" s="30">
        <v>2697.02</v>
      </c>
      <c r="L34" s="30"/>
      <c r="M34" s="30">
        <v>2054.98</v>
      </c>
      <c r="N34" s="30"/>
      <c r="O34" s="30"/>
      <c r="P34" s="30"/>
      <c r="Q34" s="30"/>
      <c r="R34" s="30"/>
      <c r="S34" s="30"/>
      <c r="T34" s="30"/>
      <c r="U34" s="30"/>
      <c r="V34" s="30"/>
      <c r="W34" s="30"/>
      <c r="X34" s="30"/>
      <c r="Y34" s="30"/>
      <c r="Z34" s="30">
        <v>155.99</v>
      </c>
      <c r="AA34" s="30">
        <v>587.78</v>
      </c>
      <c r="AB34" s="30">
        <f t="shared" si="0"/>
        <v>7708.9999999999991</v>
      </c>
      <c r="AC34" s="30"/>
      <c r="AD34" s="33"/>
      <c r="AE34" s="43"/>
      <c r="AF34" s="34"/>
      <c r="AG34" s="26"/>
      <c r="AH34" s="26"/>
      <c r="AI34" s="26"/>
      <c r="AJ34" s="26"/>
    </row>
    <row r="35" spans="1:36" ht="27.6" x14ac:dyDescent="0.25">
      <c r="A35" s="43" t="s">
        <v>687</v>
      </c>
      <c r="B35" s="83" t="s">
        <v>1745</v>
      </c>
      <c r="C35" s="83"/>
      <c r="D35" s="45" t="s">
        <v>2021</v>
      </c>
      <c r="E35" s="45" t="s">
        <v>2296</v>
      </c>
      <c r="F35" s="45" t="s">
        <v>1619</v>
      </c>
      <c r="G35" s="38">
        <v>41214</v>
      </c>
      <c r="H35" s="30">
        <v>61.04</v>
      </c>
      <c r="I35" s="30">
        <v>825.16</v>
      </c>
      <c r="J35" s="30">
        <v>220.42</v>
      </c>
      <c r="K35" s="30">
        <v>1348.5</v>
      </c>
      <c r="L35" s="30">
        <v>1027.48</v>
      </c>
      <c r="M35" s="30"/>
      <c r="N35" s="30"/>
      <c r="O35" s="30"/>
      <c r="P35" s="30"/>
      <c r="Q35" s="30"/>
      <c r="R35" s="30"/>
      <c r="S35" s="30"/>
      <c r="T35" s="30"/>
      <c r="U35" s="30"/>
      <c r="V35" s="30"/>
      <c r="W35" s="30"/>
      <c r="X35" s="30"/>
      <c r="Y35" s="30"/>
      <c r="Z35" s="30">
        <v>77.989999999999995</v>
      </c>
      <c r="AA35" s="30">
        <v>293.89</v>
      </c>
      <c r="AB35" s="30">
        <f t="shared" si="0"/>
        <v>3854.4799999999996</v>
      </c>
      <c r="AC35" s="30"/>
      <c r="AD35" s="33"/>
      <c r="AE35" s="43"/>
      <c r="AF35" s="34"/>
      <c r="AG35" s="26"/>
      <c r="AH35" s="26"/>
      <c r="AI35" s="26"/>
      <c r="AJ35" s="26"/>
    </row>
    <row r="36" spans="1:36" ht="27.6" x14ac:dyDescent="0.25">
      <c r="A36" s="43" t="s">
        <v>688</v>
      </c>
      <c r="B36" s="83" t="s">
        <v>2279</v>
      </c>
      <c r="C36" s="83"/>
      <c r="D36" s="45" t="s">
        <v>2021</v>
      </c>
      <c r="E36" s="45" t="s">
        <v>2297</v>
      </c>
      <c r="F36" s="45" t="s">
        <v>1619</v>
      </c>
      <c r="G36" s="38">
        <v>41212</v>
      </c>
      <c r="H36" s="30">
        <v>66.69</v>
      </c>
      <c r="I36" s="30">
        <v>881.67</v>
      </c>
      <c r="J36" s="30">
        <v>236.24</v>
      </c>
      <c r="K36" s="30">
        <v>1441.19</v>
      </c>
      <c r="L36" s="30"/>
      <c r="M36" s="30">
        <v>1098.69</v>
      </c>
      <c r="N36" s="30"/>
      <c r="O36" s="30"/>
      <c r="P36" s="30"/>
      <c r="Q36" s="30"/>
      <c r="R36" s="30"/>
      <c r="S36" s="30"/>
      <c r="T36" s="30"/>
      <c r="U36" s="30"/>
      <c r="V36" s="30"/>
      <c r="W36" s="30"/>
      <c r="X36" s="30"/>
      <c r="Y36" s="30"/>
      <c r="Z36" s="30">
        <v>82.51</v>
      </c>
      <c r="AA36" s="30">
        <v>315.37</v>
      </c>
      <c r="AB36" s="30">
        <f t="shared" si="0"/>
        <v>4122.3600000000006</v>
      </c>
      <c r="AC36" s="30"/>
      <c r="AD36" s="33"/>
      <c r="AE36" s="43"/>
      <c r="AF36" s="34"/>
      <c r="AG36" s="26"/>
      <c r="AH36" s="26"/>
      <c r="AI36" s="26"/>
      <c r="AJ36" s="26"/>
    </row>
    <row r="37" spans="1:36" ht="27.6" x14ac:dyDescent="0.25">
      <c r="A37" s="43" t="s">
        <v>689</v>
      </c>
      <c r="B37" s="83" t="s">
        <v>2298</v>
      </c>
      <c r="C37" s="83"/>
      <c r="D37" s="45" t="s">
        <v>2021</v>
      </c>
      <c r="E37" s="45" t="s">
        <v>2299</v>
      </c>
      <c r="F37" s="45" t="s">
        <v>2300</v>
      </c>
      <c r="G37" s="38">
        <v>41421</v>
      </c>
      <c r="H37" s="30">
        <v>78.45</v>
      </c>
      <c r="I37" s="30">
        <v>1045</v>
      </c>
      <c r="J37" s="30">
        <v>279.29000000000002</v>
      </c>
      <c r="K37" s="30">
        <v>1707.13</v>
      </c>
      <c r="L37" s="30"/>
      <c r="M37" s="30">
        <v>1300.23</v>
      </c>
      <c r="N37" s="30"/>
      <c r="O37" s="30"/>
      <c r="P37" s="30"/>
      <c r="Q37" s="30"/>
      <c r="R37" s="30"/>
      <c r="S37" s="30"/>
      <c r="T37" s="30"/>
      <c r="U37" s="30"/>
      <c r="V37" s="30"/>
      <c r="W37" s="30"/>
      <c r="X37" s="30"/>
      <c r="Y37" s="30"/>
      <c r="Z37" s="30">
        <v>98.33</v>
      </c>
      <c r="AA37" s="30">
        <v>372.39</v>
      </c>
      <c r="AB37" s="30">
        <f t="shared" si="0"/>
        <v>4880.8200000000006</v>
      </c>
      <c r="AC37" s="30"/>
      <c r="AD37" s="33"/>
      <c r="AE37" s="43"/>
      <c r="AF37" s="34"/>
      <c r="AG37" s="26"/>
      <c r="AH37" s="26"/>
      <c r="AI37" s="26"/>
      <c r="AJ37" s="26"/>
    </row>
    <row r="38" spans="1:36" ht="27.6" x14ac:dyDescent="0.25">
      <c r="A38" s="43" t="s">
        <v>690</v>
      </c>
      <c r="B38" s="83" t="s">
        <v>2301</v>
      </c>
      <c r="C38" s="83"/>
      <c r="D38" s="45" t="s">
        <v>2021</v>
      </c>
      <c r="E38" s="45" t="s">
        <v>2302</v>
      </c>
      <c r="F38" s="45" t="s">
        <v>1600</v>
      </c>
      <c r="G38" s="38">
        <v>41263</v>
      </c>
      <c r="H38" s="30">
        <v>45.57</v>
      </c>
      <c r="I38" s="30">
        <v>596.91</v>
      </c>
      <c r="J38" s="30">
        <v>160.06</v>
      </c>
      <c r="K38" s="30">
        <v>977.05</v>
      </c>
      <c r="L38" s="30"/>
      <c r="M38" s="30">
        <v>744.74</v>
      </c>
      <c r="N38" s="30"/>
      <c r="O38" s="30"/>
      <c r="P38" s="30"/>
      <c r="Q38" s="30"/>
      <c r="R38" s="30"/>
      <c r="S38" s="30"/>
      <c r="T38" s="30"/>
      <c r="U38" s="30"/>
      <c r="V38" s="30"/>
      <c r="W38" s="30"/>
      <c r="X38" s="30"/>
      <c r="Y38" s="30"/>
      <c r="Z38" s="30">
        <v>55.58</v>
      </c>
      <c r="AA38" s="30">
        <v>213.42</v>
      </c>
      <c r="AB38" s="30">
        <f t="shared" si="0"/>
        <v>2793.33</v>
      </c>
      <c r="AC38" s="30"/>
      <c r="AD38" s="33"/>
      <c r="AE38" s="43"/>
      <c r="AF38" s="34"/>
      <c r="AG38" s="26"/>
      <c r="AH38" s="26"/>
      <c r="AI38" s="26"/>
      <c r="AJ38" s="26"/>
    </row>
    <row r="39" spans="1:36" ht="27.6" x14ac:dyDescent="0.25">
      <c r="A39" s="43" t="s">
        <v>691</v>
      </c>
      <c r="B39" s="83" t="s">
        <v>2303</v>
      </c>
      <c r="C39" s="83"/>
      <c r="D39" s="45" t="s">
        <v>2021</v>
      </c>
      <c r="E39" s="45" t="s">
        <v>2304</v>
      </c>
      <c r="F39" s="45" t="s">
        <v>1600</v>
      </c>
      <c r="G39" s="38">
        <v>41446</v>
      </c>
      <c r="H39" s="30">
        <v>98.9</v>
      </c>
      <c r="I39" s="30">
        <v>1339.14</v>
      </c>
      <c r="J39" s="30">
        <v>356.84</v>
      </c>
      <c r="K39" s="30">
        <v>2185.13</v>
      </c>
      <c r="L39" s="30"/>
      <c r="M39" s="30">
        <v>1665.24</v>
      </c>
      <c r="N39" s="30"/>
      <c r="O39" s="30"/>
      <c r="P39" s="30"/>
      <c r="Q39" s="30"/>
      <c r="R39" s="30"/>
      <c r="S39" s="30"/>
      <c r="T39" s="30"/>
      <c r="U39" s="30"/>
      <c r="V39" s="30"/>
      <c r="W39" s="30"/>
      <c r="X39" s="30"/>
      <c r="Y39" s="30"/>
      <c r="Z39" s="30">
        <v>125.63</v>
      </c>
      <c r="AA39" s="30">
        <v>475.78</v>
      </c>
      <c r="AB39" s="30">
        <f t="shared" si="0"/>
        <v>6246.66</v>
      </c>
      <c r="AC39" s="30"/>
      <c r="AD39" s="33"/>
      <c r="AE39" s="43"/>
      <c r="AF39" s="34"/>
      <c r="AG39" s="26"/>
      <c r="AH39" s="26"/>
      <c r="AI39" s="26"/>
      <c r="AJ39" s="26"/>
    </row>
    <row r="40" spans="1:36" ht="27.6" x14ac:dyDescent="0.25">
      <c r="A40" s="43" t="s">
        <v>692</v>
      </c>
      <c r="B40" s="83" t="s">
        <v>2305</v>
      </c>
      <c r="C40" s="83"/>
      <c r="D40" s="45" t="s">
        <v>2021</v>
      </c>
      <c r="E40" s="45" t="s">
        <v>2306</v>
      </c>
      <c r="F40" s="45" t="s">
        <v>1612</v>
      </c>
      <c r="G40" s="38">
        <v>41311</v>
      </c>
      <c r="H40" s="30">
        <v>60.03</v>
      </c>
      <c r="I40" s="30">
        <v>811.43</v>
      </c>
      <c r="J40" s="30">
        <v>216.75</v>
      </c>
      <c r="K40" s="30">
        <v>1326.08</v>
      </c>
      <c r="L40" s="30"/>
      <c r="M40" s="30">
        <v>1010.4</v>
      </c>
      <c r="N40" s="30"/>
      <c r="O40" s="30"/>
      <c r="P40" s="30"/>
      <c r="Q40" s="30"/>
      <c r="R40" s="30"/>
      <c r="S40" s="30"/>
      <c r="T40" s="30"/>
      <c r="U40" s="30"/>
      <c r="V40" s="30"/>
      <c r="W40" s="30"/>
      <c r="X40" s="30"/>
      <c r="Y40" s="30"/>
      <c r="Z40" s="30">
        <v>76.69</v>
      </c>
      <c r="AA40" s="30">
        <v>289</v>
      </c>
      <c r="AB40" s="30">
        <f t="shared" si="0"/>
        <v>3790.38</v>
      </c>
      <c r="AC40" s="30"/>
      <c r="AD40" s="33"/>
      <c r="AE40" s="43"/>
      <c r="AF40" s="34"/>
      <c r="AG40" s="26"/>
      <c r="AH40" s="26"/>
      <c r="AI40" s="26"/>
      <c r="AJ40" s="26"/>
    </row>
    <row r="41" spans="1:36" ht="27.6" x14ac:dyDescent="0.25">
      <c r="A41" s="43" t="s">
        <v>694</v>
      </c>
      <c r="B41" s="83" t="s">
        <v>2279</v>
      </c>
      <c r="C41" s="83"/>
      <c r="D41" s="45" t="s">
        <v>2021</v>
      </c>
      <c r="E41" s="45" t="s">
        <v>2309</v>
      </c>
      <c r="F41" s="45" t="s">
        <v>1630</v>
      </c>
      <c r="G41" s="38">
        <v>41360</v>
      </c>
      <c r="H41" s="30">
        <v>45.53</v>
      </c>
      <c r="I41" s="30">
        <v>596.30999999999995</v>
      </c>
      <c r="J41" s="30">
        <v>159.91</v>
      </c>
      <c r="K41" s="30">
        <v>976.09</v>
      </c>
      <c r="L41" s="30"/>
      <c r="M41" s="30">
        <v>744</v>
      </c>
      <c r="N41" s="30"/>
      <c r="O41" s="30"/>
      <c r="P41" s="30"/>
      <c r="Q41" s="30"/>
      <c r="R41" s="30"/>
      <c r="S41" s="30"/>
      <c r="T41" s="30"/>
      <c r="U41" s="30"/>
      <c r="V41" s="30"/>
      <c r="W41" s="30"/>
      <c r="X41" s="30"/>
      <c r="Y41" s="30"/>
      <c r="Z41" s="30">
        <v>55.52</v>
      </c>
      <c r="AA41" s="30">
        <v>213.21</v>
      </c>
      <c r="AB41" s="30">
        <f>SUM(H41:AA41)</f>
        <v>2790.57</v>
      </c>
      <c r="AC41" s="30"/>
      <c r="AD41" s="33"/>
      <c r="AE41" s="43"/>
      <c r="AF41" s="34"/>
      <c r="AG41" s="26"/>
      <c r="AH41" s="26"/>
      <c r="AI41" s="26"/>
      <c r="AJ41" s="26"/>
    </row>
    <row r="42" spans="1:36" ht="27.6" x14ac:dyDescent="0.25">
      <c r="A42" s="43" t="s">
        <v>693</v>
      </c>
      <c r="B42" s="83" t="s">
        <v>2307</v>
      </c>
      <c r="C42" s="83"/>
      <c r="D42" s="45" t="s">
        <v>2021</v>
      </c>
      <c r="E42" s="45" t="s">
        <v>2308</v>
      </c>
      <c r="F42" s="45" t="s">
        <v>1613</v>
      </c>
      <c r="G42" s="38">
        <v>41507</v>
      </c>
      <c r="H42" s="30">
        <v>245.92</v>
      </c>
      <c r="I42" s="30">
        <v>3303.76</v>
      </c>
      <c r="J42" s="30">
        <v>882.08</v>
      </c>
      <c r="K42" s="30">
        <v>5394</v>
      </c>
      <c r="L42" s="30"/>
      <c r="M42" s="30">
        <v>4110.9799999999996</v>
      </c>
      <c r="N42" s="30"/>
      <c r="O42" s="30"/>
      <c r="P42" s="30"/>
      <c r="Q42" s="30"/>
      <c r="R42" s="30"/>
      <c r="S42" s="30"/>
      <c r="T42" s="30"/>
      <c r="U42" s="30"/>
      <c r="V42" s="30"/>
      <c r="W42" s="30"/>
      <c r="X42" s="30"/>
      <c r="Y42" s="30"/>
      <c r="Z42" s="30">
        <v>310.06</v>
      </c>
      <c r="AA42" s="30">
        <v>1176.0999999999999</v>
      </c>
      <c r="AB42" s="30">
        <f t="shared" si="0"/>
        <v>15422.9</v>
      </c>
      <c r="AC42" s="30"/>
      <c r="AD42" s="33"/>
      <c r="AE42" s="43"/>
      <c r="AF42" s="34"/>
      <c r="AG42" s="26"/>
      <c r="AH42" s="26"/>
      <c r="AI42" s="26"/>
      <c r="AJ42" s="26"/>
    </row>
    <row r="43" spans="1:36" ht="27.6" x14ac:dyDescent="0.25">
      <c r="A43" s="43" t="s">
        <v>695</v>
      </c>
      <c r="B43" s="83" t="s">
        <v>2310</v>
      </c>
      <c r="C43" s="83"/>
      <c r="D43" s="45" t="s">
        <v>2021</v>
      </c>
      <c r="E43" s="45" t="s">
        <v>2311</v>
      </c>
      <c r="F43" s="45" t="s">
        <v>1613</v>
      </c>
      <c r="G43" s="38">
        <v>41421</v>
      </c>
      <c r="H43" s="30">
        <v>61.08</v>
      </c>
      <c r="I43" s="30">
        <v>825.07</v>
      </c>
      <c r="J43" s="30">
        <v>219.87</v>
      </c>
      <c r="K43" s="30">
        <v>1027.18</v>
      </c>
      <c r="L43" s="30"/>
      <c r="M43" s="30">
        <v>1346.99</v>
      </c>
      <c r="N43" s="30"/>
      <c r="O43" s="30"/>
      <c r="P43" s="30"/>
      <c r="Q43" s="30"/>
      <c r="R43" s="30"/>
      <c r="S43" s="30"/>
      <c r="T43" s="30"/>
      <c r="U43" s="30"/>
      <c r="V43" s="30"/>
      <c r="W43" s="30"/>
      <c r="X43" s="30"/>
      <c r="Y43" s="30"/>
      <c r="Z43" s="30">
        <v>77.73</v>
      </c>
      <c r="AA43" s="30">
        <v>294.27</v>
      </c>
      <c r="AB43" s="30">
        <f t="shared" si="0"/>
        <v>3852.1899999999996</v>
      </c>
      <c r="AC43" s="30">
        <v>3930.17</v>
      </c>
      <c r="AD43" s="38">
        <v>43718</v>
      </c>
      <c r="AE43" s="43" t="s">
        <v>1175</v>
      </c>
      <c r="AF43" s="34"/>
      <c r="AG43" s="26"/>
      <c r="AH43" s="26"/>
      <c r="AI43" s="26"/>
      <c r="AJ43" s="26"/>
    </row>
    <row r="44" spans="1:36" ht="27.6" x14ac:dyDescent="0.25">
      <c r="A44" s="43" t="s">
        <v>696</v>
      </c>
      <c r="B44" s="83" t="s">
        <v>1734</v>
      </c>
      <c r="C44" s="83"/>
      <c r="D44" s="45" t="s">
        <v>2021</v>
      </c>
      <c r="E44" s="45" t="s">
        <v>2312</v>
      </c>
      <c r="F44" s="45" t="s">
        <v>1612</v>
      </c>
      <c r="G44" s="38">
        <v>41421</v>
      </c>
      <c r="H44" s="30">
        <v>61.3</v>
      </c>
      <c r="I44" s="30">
        <v>828.05</v>
      </c>
      <c r="J44" s="30">
        <v>220.66</v>
      </c>
      <c r="K44" s="30">
        <v>1030.8800000000001</v>
      </c>
      <c r="L44" s="30"/>
      <c r="M44" s="30">
        <v>1351.85</v>
      </c>
      <c r="N44" s="30"/>
      <c r="O44" s="30"/>
      <c r="P44" s="30"/>
      <c r="Q44" s="30"/>
      <c r="R44" s="30"/>
      <c r="S44" s="30"/>
      <c r="T44" s="30"/>
      <c r="U44" s="30"/>
      <c r="V44" s="30"/>
      <c r="W44" s="30"/>
      <c r="X44" s="30"/>
      <c r="Y44" s="30"/>
      <c r="Z44" s="30">
        <v>78.010000000000005</v>
      </c>
      <c r="AA44" s="30">
        <v>295.33</v>
      </c>
      <c r="AB44" s="30">
        <f t="shared" si="0"/>
        <v>3866.0800000000004</v>
      </c>
      <c r="AC44" s="30"/>
      <c r="AD44" s="33"/>
      <c r="AE44" s="43"/>
      <c r="AF44" s="34"/>
      <c r="AG44" s="26"/>
      <c r="AH44" s="26"/>
      <c r="AI44" s="26"/>
      <c r="AJ44" s="26"/>
    </row>
    <row r="45" spans="1:36" s="4" customFormat="1" ht="27.6" x14ac:dyDescent="0.25">
      <c r="A45" s="112" t="s">
        <v>5426</v>
      </c>
      <c r="B45" s="126" t="s">
        <v>4578</v>
      </c>
      <c r="C45" s="126"/>
      <c r="D45" s="47" t="s">
        <v>2021</v>
      </c>
      <c r="E45" s="47" t="s">
        <v>4579</v>
      </c>
      <c r="F45" s="47" t="s">
        <v>1600</v>
      </c>
      <c r="G45" s="15">
        <v>41533</v>
      </c>
      <c r="H45" s="16"/>
      <c r="I45" s="16"/>
      <c r="J45" s="16"/>
      <c r="K45" s="16"/>
      <c r="L45" s="16"/>
      <c r="M45" s="16"/>
      <c r="N45" s="16"/>
      <c r="O45" s="16"/>
      <c r="P45" s="16"/>
      <c r="Q45" s="16"/>
      <c r="R45" s="16"/>
      <c r="S45" s="16"/>
      <c r="T45" s="16"/>
      <c r="U45" s="16"/>
      <c r="V45" s="16"/>
      <c r="W45" s="16"/>
      <c r="X45" s="16"/>
      <c r="Y45" s="16"/>
      <c r="Z45" s="16"/>
      <c r="AA45" s="16"/>
      <c r="AB45" s="16">
        <v>60168.49</v>
      </c>
      <c r="AC45" s="16"/>
      <c r="AD45" s="48"/>
      <c r="AE45" s="112"/>
      <c r="AF45" s="14"/>
      <c r="AG45" s="19"/>
      <c r="AH45" s="19"/>
      <c r="AI45" s="19"/>
      <c r="AJ45" s="19"/>
    </row>
    <row r="46" spans="1:36" ht="27.6" x14ac:dyDescent="0.25">
      <c r="A46" s="43" t="s">
        <v>697</v>
      </c>
      <c r="B46" s="83" t="s">
        <v>1916</v>
      </c>
      <c r="C46" s="83"/>
      <c r="D46" s="45" t="s">
        <v>2021</v>
      </c>
      <c r="E46" s="45" t="s">
        <v>2313</v>
      </c>
      <c r="F46" s="45" t="s">
        <v>1633</v>
      </c>
      <c r="G46" s="38">
        <v>41556</v>
      </c>
      <c r="H46" s="30">
        <v>65.010000000000005</v>
      </c>
      <c r="I46" s="30">
        <v>859.44</v>
      </c>
      <c r="J46" s="30">
        <v>230.28</v>
      </c>
      <c r="K46" s="30">
        <v>1070.99</v>
      </c>
      <c r="L46" s="30"/>
      <c r="M46" s="30">
        <v>1404.85</v>
      </c>
      <c r="N46" s="30"/>
      <c r="O46" s="30"/>
      <c r="P46" s="30"/>
      <c r="Q46" s="30"/>
      <c r="R46" s="30"/>
      <c r="S46" s="30"/>
      <c r="T46" s="30"/>
      <c r="U46" s="30"/>
      <c r="V46" s="30"/>
      <c r="W46" s="30"/>
      <c r="X46" s="30"/>
      <c r="Y46" s="30"/>
      <c r="Z46" s="30">
        <v>80.430000000000007</v>
      </c>
      <c r="AA46" s="30">
        <v>307.42</v>
      </c>
      <c r="AB46" s="30">
        <f t="shared" si="0"/>
        <v>4018.42</v>
      </c>
      <c r="AC46" s="30"/>
      <c r="AD46" s="33"/>
      <c r="AE46" s="43"/>
      <c r="AF46" s="34"/>
      <c r="AG46" s="26"/>
      <c r="AH46" s="26"/>
      <c r="AI46" s="26"/>
      <c r="AJ46" s="26"/>
    </row>
    <row r="47" spans="1:36" ht="27.6" x14ac:dyDescent="0.25">
      <c r="A47" s="43" t="s">
        <v>698</v>
      </c>
      <c r="B47" s="83" t="s">
        <v>2314</v>
      </c>
      <c r="C47" s="83"/>
      <c r="D47" s="45" t="s">
        <v>2021</v>
      </c>
      <c r="E47" s="45" t="s">
        <v>2315</v>
      </c>
      <c r="F47" s="45" t="s">
        <v>1613</v>
      </c>
      <c r="G47" s="38">
        <v>41484</v>
      </c>
      <c r="H47" s="41">
        <v>81.59</v>
      </c>
      <c r="I47" s="30">
        <v>1093.56</v>
      </c>
      <c r="J47" s="30">
        <v>292.14</v>
      </c>
      <c r="K47" s="30">
        <v>1785.77</v>
      </c>
      <c r="L47" s="30"/>
      <c r="M47" s="30">
        <v>1360.72</v>
      </c>
      <c r="N47" s="30"/>
      <c r="O47" s="30"/>
      <c r="P47" s="30"/>
      <c r="Q47" s="30"/>
      <c r="R47" s="30"/>
      <c r="S47" s="30"/>
      <c r="T47" s="30"/>
      <c r="U47" s="30"/>
      <c r="V47" s="30"/>
      <c r="W47" s="30"/>
      <c r="X47" s="30"/>
      <c r="Y47" s="30"/>
      <c r="Z47" s="30">
        <v>102.64</v>
      </c>
      <c r="AA47" s="30">
        <v>389.53</v>
      </c>
      <c r="AB47" s="30">
        <f t="shared" si="0"/>
        <v>5105.95</v>
      </c>
      <c r="AC47" s="30"/>
      <c r="AD47" s="33"/>
      <c r="AE47" s="43"/>
      <c r="AF47" s="34"/>
      <c r="AG47" s="26"/>
      <c r="AH47" s="26"/>
      <c r="AI47" s="26"/>
      <c r="AJ47" s="26"/>
    </row>
    <row r="48" spans="1:36" ht="27.6" x14ac:dyDescent="0.25">
      <c r="A48" s="43" t="s">
        <v>699</v>
      </c>
      <c r="B48" s="83" t="s">
        <v>2316</v>
      </c>
      <c r="C48" s="83"/>
      <c r="D48" s="45" t="s">
        <v>2021</v>
      </c>
      <c r="E48" s="45" t="s">
        <v>2317</v>
      </c>
      <c r="F48" s="45" t="s">
        <v>1614</v>
      </c>
      <c r="G48" s="38">
        <v>41541</v>
      </c>
      <c r="H48" s="30">
        <v>312.93</v>
      </c>
      <c r="I48" s="30">
        <v>4116.49</v>
      </c>
      <c r="J48" s="30">
        <v>1104.05</v>
      </c>
      <c r="K48" s="30">
        <v>6732.26</v>
      </c>
      <c r="L48" s="30"/>
      <c r="M48" s="30">
        <v>5130.18</v>
      </c>
      <c r="N48" s="30"/>
      <c r="O48" s="30"/>
      <c r="P48" s="30"/>
      <c r="Q48" s="30"/>
      <c r="R48" s="30"/>
      <c r="S48" s="30"/>
      <c r="T48" s="30"/>
      <c r="U48" s="30"/>
      <c r="V48" s="30"/>
      <c r="W48" s="30"/>
      <c r="X48" s="30"/>
      <c r="Y48" s="30"/>
      <c r="Z48" s="30">
        <v>385.65</v>
      </c>
      <c r="AA48" s="30">
        <v>1472.06</v>
      </c>
      <c r="AB48" s="30">
        <f t="shared" si="0"/>
        <v>19253.620000000003</v>
      </c>
      <c r="AC48" s="30"/>
      <c r="AD48" s="33"/>
      <c r="AE48" s="43"/>
      <c r="AF48" s="34"/>
      <c r="AG48" s="26"/>
      <c r="AH48" s="26"/>
      <c r="AI48" s="26"/>
      <c r="AJ48" s="26"/>
    </row>
    <row r="49" spans="1:36" ht="27.6" x14ac:dyDescent="0.25">
      <c r="A49" s="43" t="s">
        <v>700</v>
      </c>
      <c r="B49" s="83" t="s">
        <v>2318</v>
      </c>
      <c r="C49" s="83"/>
      <c r="D49" s="45" t="s">
        <v>2021</v>
      </c>
      <c r="E49" s="45" t="s">
        <v>2319</v>
      </c>
      <c r="F49" s="45" t="s">
        <v>1695</v>
      </c>
      <c r="G49" s="38">
        <v>41495</v>
      </c>
      <c r="H49" s="30">
        <v>43.7</v>
      </c>
      <c r="I49" s="30">
        <v>574.46</v>
      </c>
      <c r="J49" s="30">
        <v>154.22999999999999</v>
      </c>
      <c r="K49" s="30">
        <v>939.46</v>
      </c>
      <c r="L49" s="30"/>
      <c r="M49" s="30">
        <v>715.84</v>
      </c>
      <c r="N49" s="30"/>
      <c r="O49" s="30"/>
      <c r="P49" s="30"/>
      <c r="Q49" s="30"/>
      <c r="R49" s="30"/>
      <c r="S49" s="30"/>
      <c r="T49" s="30"/>
      <c r="U49" s="30"/>
      <c r="V49" s="30"/>
      <c r="W49" s="30"/>
      <c r="X49" s="30"/>
      <c r="Y49" s="30"/>
      <c r="Z49" s="30">
        <v>53.98</v>
      </c>
      <c r="AA49" s="30">
        <v>205.63</v>
      </c>
      <c r="AB49" s="30">
        <f t="shared" si="0"/>
        <v>2687.3</v>
      </c>
      <c r="AC49" s="30"/>
      <c r="AD49" s="33"/>
      <c r="AE49" s="43"/>
      <c r="AF49" s="34"/>
      <c r="AG49" s="26"/>
      <c r="AH49" s="26"/>
      <c r="AI49" s="26"/>
      <c r="AJ49" s="26"/>
    </row>
    <row r="50" spans="1:36" s="4" customFormat="1" ht="27.6" x14ac:dyDescent="0.25">
      <c r="A50" s="46" t="s">
        <v>701</v>
      </c>
      <c r="B50" s="13" t="s">
        <v>2320</v>
      </c>
      <c r="C50" s="107"/>
      <c r="D50" s="45" t="s">
        <v>2021</v>
      </c>
      <c r="E50" s="47" t="s">
        <v>2321</v>
      </c>
      <c r="F50" s="47" t="s">
        <v>1630</v>
      </c>
      <c r="G50" s="15">
        <v>41591</v>
      </c>
      <c r="H50" s="16">
        <v>66.790000000000006</v>
      </c>
      <c r="I50" s="16">
        <v>882.07</v>
      </c>
      <c r="J50" s="16">
        <v>236.56</v>
      </c>
      <c r="K50" s="16">
        <v>1442.05</v>
      </c>
      <c r="L50" s="16"/>
      <c r="M50" s="16">
        <v>1098.58</v>
      </c>
      <c r="N50" s="16"/>
      <c r="O50" s="16"/>
      <c r="P50" s="16"/>
      <c r="Q50" s="16"/>
      <c r="R50" s="16"/>
      <c r="S50" s="16"/>
      <c r="T50" s="16"/>
      <c r="U50" s="16"/>
      <c r="V50" s="16"/>
      <c r="W50" s="16"/>
      <c r="X50" s="16"/>
      <c r="Y50" s="16"/>
      <c r="Z50" s="16">
        <v>82.86</v>
      </c>
      <c r="AA50" s="16">
        <v>315.41000000000003</v>
      </c>
      <c r="AB50" s="16">
        <f t="shared" si="0"/>
        <v>4124.3200000000006</v>
      </c>
      <c r="AC50" s="16"/>
      <c r="AD50" s="48"/>
      <c r="AE50" s="46"/>
      <c r="AF50" s="14"/>
      <c r="AG50" s="19"/>
      <c r="AH50" s="19"/>
      <c r="AI50" s="19"/>
      <c r="AJ50" s="19"/>
    </row>
    <row r="51" spans="1:36" ht="27.6" x14ac:dyDescent="0.25">
      <c r="A51" s="43" t="s">
        <v>702</v>
      </c>
      <c r="B51" s="83" t="s">
        <v>2322</v>
      </c>
      <c r="C51" s="83"/>
      <c r="D51" s="45" t="s">
        <v>2021</v>
      </c>
      <c r="E51" s="45" t="s">
        <v>2323</v>
      </c>
      <c r="F51" s="45" t="s">
        <v>1766</v>
      </c>
      <c r="G51" s="38">
        <v>41590</v>
      </c>
      <c r="H51" s="30">
        <v>61.7</v>
      </c>
      <c r="I51" s="30">
        <v>826.38</v>
      </c>
      <c r="J51" s="30">
        <v>220.37</v>
      </c>
      <c r="K51" s="30">
        <v>1348.66</v>
      </c>
      <c r="L51" s="30"/>
      <c r="M51" s="30">
        <v>1028.02</v>
      </c>
      <c r="N51" s="30"/>
      <c r="O51" s="30"/>
      <c r="P51" s="30"/>
      <c r="Q51" s="30"/>
      <c r="R51" s="30"/>
      <c r="S51" s="30"/>
      <c r="T51" s="30"/>
      <c r="U51" s="30"/>
      <c r="V51" s="30"/>
      <c r="W51" s="30"/>
      <c r="X51" s="30"/>
      <c r="Y51" s="30"/>
      <c r="Z51" s="30">
        <v>77.13</v>
      </c>
      <c r="AA51" s="30">
        <v>294.2</v>
      </c>
      <c r="AB51" s="30">
        <f t="shared" si="0"/>
        <v>3856.46</v>
      </c>
      <c r="AC51" s="31">
        <v>3869.96</v>
      </c>
      <c r="AD51" s="43" t="s">
        <v>1176</v>
      </c>
      <c r="AE51" s="43"/>
      <c r="AF51" s="34"/>
      <c r="AG51" s="26"/>
      <c r="AH51" s="26"/>
      <c r="AI51" s="26"/>
      <c r="AJ51" s="26"/>
    </row>
    <row r="52" spans="1:36" ht="27.6" x14ac:dyDescent="0.25">
      <c r="A52" s="43" t="s">
        <v>703</v>
      </c>
      <c r="B52" s="83" t="s">
        <v>2324</v>
      </c>
      <c r="C52" s="83"/>
      <c r="D52" s="45" t="s">
        <v>2021</v>
      </c>
      <c r="E52" s="45" t="s">
        <v>2325</v>
      </c>
      <c r="F52" s="45" t="s">
        <v>2326</v>
      </c>
      <c r="G52" s="38">
        <v>41697</v>
      </c>
      <c r="H52" s="30">
        <v>66.58</v>
      </c>
      <c r="I52" s="30">
        <v>878.9</v>
      </c>
      <c r="J52" s="30">
        <v>235.7</v>
      </c>
      <c r="K52" s="30">
        <v>1436.87</v>
      </c>
      <c r="L52" s="30"/>
      <c r="M52" s="30">
        <v>1094.6300000000001</v>
      </c>
      <c r="N52" s="30"/>
      <c r="O52" s="30"/>
      <c r="P52" s="30"/>
      <c r="Q52" s="30"/>
      <c r="R52" s="30"/>
      <c r="S52" s="30"/>
      <c r="T52" s="30"/>
      <c r="U52" s="30"/>
      <c r="V52" s="30"/>
      <c r="W52" s="30"/>
      <c r="X52" s="30"/>
      <c r="Y52" s="30"/>
      <c r="Z52" s="30">
        <v>82.56</v>
      </c>
      <c r="AA52" s="30">
        <v>314.27</v>
      </c>
      <c r="AB52" s="30">
        <f t="shared" si="0"/>
        <v>4109.51</v>
      </c>
      <c r="AC52" s="30">
        <v>4149.05</v>
      </c>
      <c r="AD52" s="38">
        <v>43479</v>
      </c>
      <c r="AE52" s="43" t="s">
        <v>1177</v>
      </c>
      <c r="AF52" s="34"/>
      <c r="AG52" s="26"/>
      <c r="AH52" s="26"/>
      <c r="AI52" s="26"/>
      <c r="AJ52" s="26"/>
    </row>
    <row r="53" spans="1:36" ht="27.6" x14ac:dyDescent="0.25">
      <c r="A53" s="43" t="s">
        <v>704</v>
      </c>
      <c r="B53" s="83" t="s">
        <v>2327</v>
      </c>
      <c r="C53" s="83"/>
      <c r="D53" s="45" t="s">
        <v>2021</v>
      </c>
      <c r="E53" s="45" t="s">
        <v>2328</v>
      </c>
      <c r="F53" s="45" t="s">
        <v>1614</v>
      </c>
      <c r="G53" s="38">
        <v>41598</v>
      </c>
      <c r="H53" s="30">
        <v>61.47</v>
      </c>
      <c r="I53" s="30">
        <v>825.93</v>
      </c>
      <c r="J53" s="30">
        <v>220.51</v>
      </c>
      <c r="K53" s="30">
        <v>1348.49</v>
      </c>
      <c r="L53" s="30"/>
      <c r="M53" s="30">
        <v>1027.75</v>
      </c>
      <c r="N53" s="30"/>
      <c r="O53" s="30"/>
      <c r="P53" s="30"/>
      <c r="Q53" s="30"/>
      <c r="R53" s="30"/>
      <c r="S53" s="30"/>
      <c r="T53" s="30"/>
      <c r="U53" s="30"/>
      <c r="V53" s="30"/>
      <c r="W53" s="30"/>
      <c r="X53" s="30"/>
      <c r="Y53" s="30"/>
      <c r="Z53" s="30">
        <v>77.52</v>
      </c>
      <c r="AA53" s="30">
        <v>294.02</v>
      </c>
      <c r="AB53" s="30">
        <f t="shared" si="0"/>
        <v>3855.6899999999996</v>
      </c>
      <c r="AC53" s="30"/>
      <c r="AD53" s="33"/>
      <c r="AE53" s="43"/>
      <c r="AF53" s="34"/>
      <c r="AG53" s="26"/>
      <c r="AH53" s="26"/>
      <c r="AI53" s="26"/>
      <c r="AJ53" s="26"/>
    </row>
    <row r="54" spans="1:36" ht="41.4" x14ac:dyDescent="0.25">
      <c r="A54" s="43" t="s">
        <v>705</v>
      </c>
      <c r="B54" s="83" t="s">
        <v>2329</v>
      </c>
      <c r="C54" s="83"/>
      <c r="D54" s="45" t="s">
        <v>2021</v>
      </c>
      <c r="E54" s="45" t="s">
        <v>2330</v>
      </c>
      <c r="F54" s="45" t="s">
        <v>1600</v>
      </c>
      <c r="G54" s="38">
        <v>41659</v>
      </c>
      <c r="H54" s="30">
        <v>44.36</v>
      </c>
      <c r="I54" s="30">
        <v>583.21</v>
      </c>
      <c r="J54" s="30">
        <v>156.57</v>
      </c>
      <c r="K54" s="30">
        <v>953.74</v>
      </c>
      <c r="L54" s="30"/>
      <c r="M54" s="30">
        <v>726.72</v>
      </c>
      <c r="N54" s="30"/>
      <c r="O54" s="30"/>
      <c r="P54" s="30"/>
      <c r="Q54" s="30"/>
      <c r="R54" s="30"/>
      <c r="S54" s="30"/>
      <c r="T54" s="30"/>
      <c r="U54" s="30"/>
      <c r="V54" s="30"/>
      <c r="W54" s="30"/>
      <c r="X54" s="30"/>
      <c r="Y54" s="30"/>
      <c r="Z54" s="30">
        <v>54.8</v>
      </c>
      <c r="AA54" s="30">
        <v>208.75</v>
      </c>
      <c r="AB54" s="30">
        <f t="shared" si="0"/>
        <v>2728.1500000000005</v>
      </c>
      <c r="AC54" s="30">
        <v>2728.15</v>
      </c>
      <c r="AD54" s="38">
        <v>42809</v>
      </c>
      <c r="AE54" s="43" t="s">
        <v>1178</v>
      </c>
      <c r="AF54" s="34"/>
      <c r="AG54" s="26"/>
      <c r="AH54" s="26"/>
      <c r="AI54" s="26"/>
      <c r="AJ54" s="26"/>
    </row>
    <row r="55" spans="1:36" ht="27.6" x14ac:dyDescent="0.25">
      <c r="A55" s="43" t="s">
        <v>706</v>
      </c>
      <c r="B55" s="83" t="s">
        <v>2327</v>
      </c>
      <c r="C55" s="83"/>
      <c r="D55" s="45" t="s">
        <v>2021</v>
      </c>
      <c r="E55" s="45" t="s">
        <v>2331</v>
      </c>
      <c r="F55" s="45" t="s">
        <v>1695</v>
      </c>
      <c r="G55" s="38">
        <v>41617</v>
      </c>
      <c r="H55" s="30">
        <v>61.47</v>
      </c>
      <c r="I55" s="30">
        <v>825.93</v>
      </c>
      <c r="J55" s="30">
        <v>220.51</v>
      </c>
      <c r="K55" s="30">
        <v>1348.49</v>
      </c>
      <c r="L55" s="30"/>
      <c r="M55" s="30">
        <v>1027.75</v>
      </c>
      <c r="N55" s="30"/>
      <c r="O55" s="30"/>
      <c r="P55" s="30"/>
      <c r="Q55" s="30"/>
      <c r="R55" s="30"/>
      <c r="S55" s="30"/>
      <c r="T55" s="30"/>
      <c r="U55" s="30"/>
      <c r="V55" s="30"/>
      <c r="W55" s="30"/>
      <c r="X55" s="30"/>
      <c r="Y55" s="30"/>
      <c r="Z55" s="30">
        <v>77.52</v>
      </c>
      <c r="AA55" s="30">
        <v>294.02</v>
      </c>
      <c r="AB55" s="30">
        <f t="shared" si="0"/>
        <v>3855.6899999999996</v>
      </c>
      <c r="AC55" s="30"/>
      <c r="AD55" s="33"/>
      <c r="AE55" s="43"/>
      <c r="AF55" s="34"/>
      <c r="AG55" s="26"/>
      <c r="AH55" s="26"/>
      <c r="AI55" s="26"/>
      <c r="AJ55" s="26"/>
    </row>
    <row r="56" spans="1:36" ht="27.6" x14ac:dyDescent="0.25">
      <c r="A56" s="43" t="s">
        <v>707</v>
      </c>
      <c r="B56" s="83" t="s">
        <v>2327</v>
      </c>
      <c r="C56" s="83"/>
      <c r="D56" s="45" t="s">
        <v>2021</v>
      </c>
      <c r="E56" s="45" t="s">
        <v>2332</v>
      </c>
      <c r="F56" s="45" t="s">
        <v>1600</v>
      </c>
      <c r="G56" s="38">
        <v>41631</v>
      </c>
      <c r="H56" s="30">
        <v>61.47</v>
      </c>
      <c r="I56" s="30">
        <v>825.93</v>
      </c>
      <c r="J56" s="30">
        <v>220.51</v>
      </c>
      <c r="K56" s="30">
        <v>1348.49</v>
      </c>
      <c r="L56" s="30"/>
      <c r="M56" s="30">
        <v>1027.75</v>
      </c>
      <c r="N56" s="30"/>
      <c r="O56" s="30"/>
      <c r="P56" s="30"/>
      <c r="Q56" s="30"/>
      <c r="R56" s="30"/>
      <c r="S56" s="30"/>
      <c r="T56" s="30"/>
      <c r="U56" s="30"/>
      <c r="V56" s="30"/>
      <c r="W56" s="30"/>
      <c r="X56" s="30"/>
      <c r="Y56" s="30"/>
      <c r="Z56" s="30">
        <v>77.52</v>
      </c>
      <c r="AA56" s="30">
        <v>294.02</v>
      </c>
      <c r="AB56" s="30">
        <f t="shared" si="0"/>
        <v>3855.6899999999996</v>
      </c>
      <c r="AC56" s="30"/>
      <c r="AD56" s="33"/>
      <c r="AE56" s="43"/>
      <c r="AF56" s="34"/>
      <c r="AG56" s="26"/>
      <c r="AH56" s="26"/>
      <c r="AI56" s="26"/>
      <c r="AJ56" s="26"/>
    </row>
    <row r="57" spans="1:36" ht="32.25" customHeight="1" x14ac:dyDescent="0.25">
      <c r="A57" s="43" t="s">
        <v>708</v>
      </c>
      <c r="B57" s="83" t="s">
        <v>2327</v>
      </c>
      <c r="C57" s="83"/>
      <c r="D57" s="45" t="s">
        <v>2021</v>
      </c>
      <c r="E57" s="45" t="s">
        <v>2333</v>
      </c>
      <c r="F57" s="45" t="s">
        <v>1600</v>
      </c>
      <c r="G57" s="38">
        <v>41575</v>
      </c>
      <c r="H57" s="30">
        <v>61.7</v>
      </c>
      <c r="I57" s="30">
        <v>826.38</v>
      </c>
      <c r="J57" s="30">
        <v>220.37</v>
      </c>
      <c r="K57" s="30">
        <v>1348.66</v>
      </c>
      <c r="L57" s="30"/>
      <c r="M57" s="30">
        <v>1028.02</v>
      </c>
      <c r="N57" s="30"/>
      <c r="O57" s="30"/>
      <c r="P57" s="30"/>
      <c r="Q57" s="30"/>
      <c r="R57" s="30"/>
      <c r="S57" s="30"/>
      <c r="T57" s="30"/>
      <c r="U57" s="30"/>
      <c r="V57" s="30"/>
      <c r="W57" s="30"/>
      <c r="X57" s="30"/>
      <c r="Y57" s="30"/>
      <c r="Z57" s="30">
        <v>77.13</v>
      </c>
      <c r="AA57" s="30">
        <v>294.2</v>
      </c>
      <c r="AB57" s="30">
        <f t="shared" si="0"/>
        <v>3856.46</v>
      </c>
      <c r="AC57" s="30"/>
      <c r="AD57" s="33"/>
      <c r="AE57" s="43"/>
      <c r="AF57" s="34"/>
      <c r="AG57" s="26"/>
      <c r="AH57" s="26"/>
      <c r="AI57" s="26"/>
      <c r="AJ57" s="26"/>
    </row>
    <row r="58" spans="1:36" ht="33" customHeight="1" x14ac:dyDescent="0.25">
      <c r="A58" s="43" t="s">
        <v>709</v>
      </c>
      <c r="B58" s="83" t="s">
        <v>2334</v>
      </c>
      <c r="C58" s="83"/>
      <c r="D58" s="45" t="s">
        <v>2021</v>
      </c>
      <c r="E58" s="45" t="s">
        <v>2335</v>
      </c>
      <c r="F58" s="45" t="s">
        <v>1600</v>
      </c>
      <c r="G58" s="38">
        <v>42103</v>
      </c>
      <c r="H58" s="30">
        <v>1752.89</v>
      </c>
      <c r="I58" s="30">
        <v>23551.54</v>
      </c>
      <c r="J58" s="30">
        <v>6287.91</v>
      </c>
      <c r="K58" s="30">
        <v>38452.32</v>
      </c>
      <c r="L58" s="30"/>
      <c r="M58" s="30">
        <v>29306.19</v>
      </c>
      <c r="N58" s="30"/>
      <c r="O58" s="30"/>
      <c r="P58" s="30"/>
      <c r="Q58" s="30"/>
      <c r="R58" s="30"/>
      <c r="S58" s="30"/>
      <c r="T58" s="30"/>
      <c r="U58" s="30"/>
      <c r="V58" s="30"/>
      <c r="W58" s="30"/>
      <c r="X58" s="30"/>
      <c r="Y58" s="30"/>
      <c r="Z58" s="30">
        <v>2210.36</v>
      </c>
      <c r="AA58" s="30">
        <v>8356.34</v>
      </c>
      <c r="AB58" s="30">
        <f t="shared" si="0"/>
        <v>109917.55</v>
      </c>
      <c r="AC58" s="30">
        <v>109917.55</v>
      </c>
      <c r="AD58" s="38">
        <v>43005</v>
      </c>
      <c r="AE58" s="43" t="s">
        <v>1179</v>
      </c>
      <c r="AF58" s="34"/>
      <c r="AG58" s="26"/>
      <c r="AH58" s="26"/>
      <c r="AI58" s="26"/>
      <c r="AJ58" s="26"/>
    </row>
    <row r="59" spans="1:36" ht="27.6" x14ac:dyDescent="0.25">
      <c r="A59" s="43" t="s">
        <v>710</v>
      </c>
      <c r="B59" s="83" t="s">
        <v>1745</v>
      </c>
      <c r="C59" s="83"/>
      <c r="D59" s="45" t="s">
        <v>2021</v>
      </c>
      <c r="E59" s="45" t="s">
        <v>2336</v>
      </c>
      <c r="F59" s="45" t="s">
        <v>1631</v>
      </c>
      <c r="G59" s="38">
        <v>41739</v>
      </c>
      <c r="H59" s="30">
        <v>61.47</v>
      </c>
      <c r="I59" s="30">
        <v>825.93</v>
      </c>
      <c r="J59" s="30">
        <v>220.51</v>
      </c>
      <c r="K59" s="30">
        <v>1348.49</v>
      </c>
      <c r="L59" s="30"/>
      <c r="M59" s="30">
        <v>1027.75</v>
      </c>
      <c r="N59" s="30"/>
      <c r="O59" s="30"/>
      <c r="P59" s="30"/>
      <c r="Q59" s="30"/>
      <c r="R59" s="30"/>
      <c r="S59" s="30"/>
      <c r="T59" s="30"/>
      <c r="U59" s="30"/>
      <c r="V59" s="30"/>
      <c r="W59" s="30"/>
      <c r="X59" s="30"/>
      <c r="Y59" s="30"/>
      <c r="Z59" s="30">
        <v>77.52</v>
      </c>
      <c r="AA59" s="30">
        <v>294.02</v>
      </c>
      <c r="AB59" s="30">
        <f t="shared" si="0"/>
        <v>3855.6899999999996</v>
      </c>
      <c r="AC59" s="30">
        <v>3892.79</v>
      </c>
      <c r="AD59" s="38">
        <v>43438</v>
      </c>
      <c r="AE59" s="43">
        <v>2558585</v>
      </c>
      <c r="AF59" s="34"/>
      <c r="AG59" s="26"/>
      <c r="AH59" s="26"/>
      <c r="AI59" s="26"/>
      <c r="AJ59" s="26"/>
    </row>
    <row r="60" spans="1:36" ht="28.5" customHeight="1" x14ac:dyDescent="0.25">
      <c r="A60" s="715" t="s">
        <v>711</v>
      </c>
      <c r="B60" s="719" t="s">
        <v>2337</v>
      </c>
      <c r="C60" s="721"/>
      <c r="D60" s="717" t="s">
        <v>2021</v>
      </c>
      <c r="E60" s="45" t="s">
        <v>2338</v>
      </c>
      <c r="F60" s="45" t="s">
        <v>1619</v>
      </c>
      <c r="G60" s="38">
        <v>41732</v>
      </c>
      <c r="H60" s="31">
        <v>134.13</v>
      </c>
      <c r="I60" s="31">
        <v>1770.51</v>
      </c>
      <c r="J60" s="31">
        <v>474.82</v>
      </c>
      <c r="K60" s="31">
        <v>2894.51</v>
      </c>
      <c r="L60" s="30"/>
      <c r="M60" s="30">
        <v>2205.08</v>
      </c>
      <c r="N60" s="30"/>
      <c r="O60" s="30"/>
      <c r="P60" s="30"/>
      <c r="Q60" s="30"/>
      <c r="R60" s="30"/>
      <c r="S60" s="30"/>
      <c r="T60" s="30"/>
      <c r="U60" s="30"/>
      <c r="V60" s="30">
        <v>633.09</v>
      </c>
      <c r="W60" s="30"/>
      <c r="X60" s="30"/>
      <c r="Y60" s="30"/>
      <c r="Z60" s="30">
        <v>166.32</v>
      </c>
      <c r="AA60" s="31">
        <v>628.87</v>
      </c>
      <c r="AB60" s="30">
        <f t="shared" si="0"/>
        <v>8907.3300000000017</v>
      </c>
      <c r="AC60" s="30"/>
      <c r="AD60" s="33"/>
      <c r="AE60" s="43"/>
      <c r="AF60" s="34"/>
      <c r="AG60" s="26"/>
      <c r="AH60" s="26"/>
      <c r="AI60" s="26"/>
      <c r="AJ60" s="26"/>
    </row>
    <row r="61" spans="1:36" ht="28.5" customHeight="1" x14ac:dyDescent="0.25">
      <c r="A61" s="716"/>
      <c r="B61" s="720"/>
      <c r="C61" s="722"/>
      <c r="D61" s="718"/>
      <c r="E61" s="45" t="s">
        <v>2339</v>
      </c>
      <c r="F61" s="45" t="s">
        <v>1619</v>
      </c>
      <c r="G61" s="38">
        <v>41732</v>
      </c>
      <c r="H61" s="31">
        <v>134.13</v>
      </c>
      <c r="I61" s="31">
        <v>1770.51</v>
      </c>
      <c r="J61" s="31">
        <v>474.82</v>
      </c>
      <c r="K61" s="31">
        <v>2894.51</v>
      </c>
      <c r="L61" s="30"/>
      <c r="M61" s="30">
        <v>2205.08</v>
      </c>
      <c r="N61" s="30"/>
      <c r="O61" s="30"/>
      <c r="P61" s="30"/>
      <c r="Q61" s="30"/>
      <c r="R61" s="30"/>
      <c r="S61" s="30"/>
      <c r="T61" s="30"/>
      <c r="U61" s="30"/>
      <c r="V61" s="30">
        <v>633.09</v>
      </c>
      <c r="W61" s="30"/>
      <c r="X61" s="30"/>
      <c r="Y61" s="30"/>
      <c r="Z61" s="30">
        <v>166.32</v>
      </c>
      <c r="AA61" s="31">
        <v>628.87</v>
      </c>
      <c r="AB61" s="30">
        <f t="shared" si="0"/>
        <v>8907.3300000000017</v>
      </c>
      <c r="AC61" s="30"/>
      <c r="AD61" s="33"/>
      <c r="AE61" s="43"/>
      <c r="AF61" s="34"/>
      <c r="AG61" s="26"/>
      <c r="AH61" s="26"/>
      <c r="AI61" s="26"/>
      <c r="AJ61" s="26"/>
    </row>
    <row r="62" spans="1:36" ht="27.6" x14ac:dyDescent="0.25">
      <c r="A62" s="43" t="s">
        <v>712</v>
      </c>
      <c r="B62" s="83" t="s">
        <v>2340</v>
      </c>
      <c r="C62" s="83"/>
      <c r="D62" s="45" t="s">
        <v>2021</v>
      </c>
      <c r="E62" s="45" t="s">
        <v>2341</v>
      </c>
      <c r="F62" s="45" t="s">
        <v>1619</v>
      </c>
      <c r="G62" s="38">
        <v>41477</v>
      </c>
      <c r="H62" s="30">
        <v>60.23</v>
      </c>
      <c r="I62" s="30">
        <v>809.54</v>
      </c>
      <c r="J62" s="30">
        <v>216.05</v>
      </c>
      <c r="K62" s="30">
        <v>1321.2</v>
      </c>
      <c r="L62" s="30"/>
      <c r="M62" s="30">
        <v>1006.93</v>
      </c>
      <c r="N62" s="30"/>
      <c r="O62" s="30"/>
      <c r="P62" s="30"/>
      <c r="Q62" s="30"/>
      <c r="R62" s="30"/>
      <c r="S62" s="30"/>
      <c r="T62" s="30"/>
      <c r="U62" s="30"/>
      <c r="V62" s="30"/>
      <c r="W62" s="30"/>
      <c r="X62" s="30"/>
      <c r="Y62" s="30"/>
      <c r="Z62" s="30">
        <v>75.95</v>
      </c>
      <c r="AA62" s="30">
        <v>288.07</v>
      </c>
      <c r="AB62" s="30">
        <f t="shared" si="0"/>
        <v>3777.97</v>
      </c>
      <c r="AC62" s="30">
        <v>3777.97</v>
      </c>
      <c r="AD62" s="38">
        <v>42926</v>
      </c>
      <c r="AE62" s="43" t="s">
        <v>1180</v>
      </c>
      <c r="AF62" s="34"/>
      <c r="AG62" s="26"/>
      <c r="AH62" s="26"/>
      <c r="AI62" s="26"/>
      <c r="AJ62" s="26"/>
    </row>
    <row r="63" spans="1:36" ht="27.6" x14ac:dyDescent="0.25">
      <c r="A63" s="43" t="s">
        <v>713</v>
      </c>
      <c r="B63" s="83" t="s">
        <v>2342</v>
      </c>
      <c r="C63" s="83"/>
      <c r="D63" s="45" t="s">
        <v>2021</v>
      </c>
      <c r="E63" s="45" t="s">
        <v>2343</v>
      </c>
      <c r="F63" s="45" t="s">
        <v>1629</v>
      </c>
      <c r="G63" s="38">
        <v>41757</v>
      </c>
      <c r="H63" s="30">
        <v>491.82</v>
      </c>
      <c r="I63" s="30">
        <v>6607.5</v>
      </c>
      <c r="J63" s="30">
        <v>1764.14</v>
      </c>
      <c r="K63" s="30">
        <v>10787.98</v>
      </c>
      <c r="L63" s="30"/>
      <c r="M63" s="30">
        <v>620.13</v>
      </c>
      <c r="N63" s="30"/>
      <c r="O63" s="30"/>
      <c r="P63" s="30"/>
      <c r="Q63" s="30"/>
      <c r="R63" s="30"/>
      <c r="S63" s="30"/>
      <c r="T63" s="30"/>
      <c r="U63" s="30"/>
      <c r="V63" s="30"/>
      <c r="W63" s="30"/>
      <c r="X63" s="30"/>
      <c r="Y63" s="30"/>
      <c r="Z63" s="31"/>
      <c r="AA63" s="30">
        <v>2352.19</v>
      </c>
      <c r="AB63" s="30">
        <f t="shared" si="0"/>
        <v>22623.759999999998</v>
      </c>
      <c r="AC63" s="30"/>
      <c r="AD63" s="33"/>
      <c r="AE63" s="43"/>
      <c r="AF63" s="34"/>
      <c r="AG63" s="26"/>
      <c r="AH63" s="26"/>
      <c r="AI63" s="26"/>
      <c r="AJ63" s="26"/>
    </row>
    <row r="64" spans="1:36" ht="27.6" x14ac:dyDescent="0.25">
      <c r="A64" s="43" t="s">
        <v>714</v>
      </c>
      <c r="B64" s="83" t="s">
        <v>2344</v>
      </c>
      <c r="C64" s="83"/>
      <c r="D64" s="45" t="s">
        <v>2021</v>
      </c>
      <c r="E64" s="45" t="s">
        <v>2345</v>
      </c>
      <c r="F64" s="45" t="s">
        <v>1600</v>
      </c>
      <c r="G64" s="38">
        <v>41725</v>
      </c>
      <c r="H64" s="30">
        <v>122.7</v>
      </c>
      <c r="I64" s="30">
        <v>1648.41</v>
      </c>
      <c r="J64" s="30">
        <v>440.11</v>
      </c>
      <c r="K64" s="30">
        <v>2691.35</v>
      </c>
      <c r="L64" s="30"/>
      <c r="M64" s="30">
        <v>2051.1799999999998</v>
      </c>
      <c r="N64" s="30"/>
      <c r="O64" s="30"/>
      <c r="P64" s="30"/>
      <c r="Q64" s="30"/>
      <c r="R64" s="30"/>
      <c r="S64" s="30"/>
      <c r="T64" s="30"/>
      <c r="U64" s="30"/>
      <c r="V64" s="30"/>
      <c r="W64" s="30"/>
      <c r="X64" s="30"/>
      <c r="Y64" s="30"/>
      <c r="Z64" s="30">
        <v>154.69999999999999</v>
      </c>
      <c r="AA64" s="30">
        <v>586.82000000000005</v>
      </c>
      <c r="AB64" s="30">
        <f t="shared" si="0"/>
        <v>7695.2699999999995</v>
      </c>
      <c r="AC64" s="30"/>
      <c r="AD64" s="33"/>
      <c r="AE64" s="43"/>
      <c r="AF64" s="34"/>
      <c r="AG64" s="26"/>
      <c r="AH64" s="26"/>
      <c r="AI64" s="26"/>
      <c r="AJ64" s="26"/>
    </row>
    <row r="65" spans="1:36" ht="27.6" x14ac:dyDescent="0.25">
      <c r="A65" s="43" t="s">
        <v>715</v>
      </c>
      <c r="B65" s="83" t="s">
        <v>2346</v>
      </c>
      <c r="C65" s="83"/>
      <c r="D65" s="45" t="s">
        <v>2021</v>
      </c>
      <c r="E65" s="45" t="s">
        <v>2347</v>
      </c>
      <c r="F65" s="45" t="s">
        <v>1766</v>
      </c>
      <c r="G65" s="38">
        <v>43242</v>
      </c>
      <c r="H65" s="30">
        <v>61.12</v>
      </c>
      <c r="I65" s="30">
        <v>821.24</v>
      </c>
      <c r="J65" s="30">
        <v>219.26</v>
      </c>
      <c r="K65" s="30">
        <v>1340.84</v>
      </c>
      <c r="L65" s="30"/>
      <c r="M65" s="30">
        <v>1021.91</v>
      </c>
      <c r="N65" s="30"/>
      <c r="O65" s="30"/>
      <c r="P65" s="30"/>
      <c r="Q65" s="30"/>
      <c r="R65" s="30"/>
      <c r="S65" s="30"/>
      <c r="T65" s="30"/>
      <c r="U65" s="30"/>
      <c r="V65" s="30"/>
      <c r="W65" s="30"/>
      <c r="X65" s="30"/>
      <c r="Y65" s="30"/>
      <c r="Z65" s="30">
        <v>77.08</v>
      </c>
      <c r="AA65" s="30">
        <v>292.35000000000002</v>
      </c>
      <c r="AB65" s="30">
        <f t="shared" si="0"/>
        <v>3833.7999999999997</v>
      </c>
      <c r="AC65" s="30">
        <v>3833.8</v>
      </c>
      <c r="AD65" s="38">
        <v>43284</v>
      </c>
      <c r="AE65" s="43" t="s">
        <v>1181</v>
      </c>
      <c r="AF65" s="34"/>
      <c r="AG65" s="26"/>
      <c r="AH65" s="26"/>
      <c r="AI65" s="26"/>
      <c r="AJ65" s="26"/>
    </row>
    <row r="66" spans="1:36" ht="27.6" x14ac:dyDescent="0.25">
      <c r="A66" s="43" t="s">
        <v>716</v>
      </c>
      <c r="B66" s="83" t="s">
        <v>2348</v>
      </c>
      <c r="C66" s="83"/>
      <c r="D66" s="45" t="s">
        <v>2021</v>
      </c>
      <c r="E66" s="45" t="s">
        <v>2349</v>
      </c>
      <c r="F66" s="45" t="s">
        <v>1614</v>
      </c>
      <c r="G66" s="38">
        <v>41828</v>
      </c>
      <c r="H66" s="30">
        <v>65.23</v>
      </c>
      <c r="I66" s="30">
        <v>861.1</v>
      </c>
      <c r="J66" s="30">
        <v>230.94</v>
      </c>
      <c r="K66" s="30">
        <v>1407.78</v>
      </c>
      <c r="L66" s="30"/>
      <c r="M66" s="30">
        <v>1072.47</v>
      </c>
      <c r="N66" s="30"/>
      <c r="O66" s="30"/>
      <c r="P66" s="30"/>
      <c r="Q66" s="30"/>
      <c r="R66" s="30"/>
      <c r="S66" s="30"/>
      <c r="T66" s="30"/>
      <c r="U66" s="30"/>
      <c r="V66" s="30"/>
      <c r="W66" s="30">
        <v>307.91000000000003</v>
      </c>
      <c r="X66" s="30"/>
      <c r="Y66" s="30"/>
      <c r="Z66" s="30">
        <v>80.89</v>
      </c>
      <c r="AA66" s="30"/>
      <c r="AB66" s="30">
        <f t="shared" si="0"/>
        <v>4026.32</v>
      </c>
      <c r="AC66" s="30">
        <v>4026.32</v>
      </c>
      <c r="AD66" s="38">
        <v>42814</v>
      </c>
      <c r="AE66" s="43" t="s">
        <v>1182</v>
      </c>
      <c r="AF66" s="34"/>
      <c r="AG66" s="26"/>
      <c r="AH66" s="26"/>
      <c r="AI66" s="26"/>
      <c r="AJ66" s="26"/>
    </row>
    <row r="67" spans="1:36" s="4" customFormat="1" ht="27.6" x14ac:dyDescent="0.25">
      <c r="A67" s="229" t="s">
        <v>717</v>
      </c>
      <c r="B67" s="227" t="s">
        <v>2350</v>
      </c>
      <c r="C67" s="227"/>
      <c r="D67" s="47" t="s">
        <v>2021</v>
      </c>
      <c r="E67" s="47" t="s">
        <v>2349</v>
      </c>
      <c r="F67" s="47" t="s">
        <v>1614</v>
      </c>
      <c r="G67" s="15">
        <v>41828</v>
      </c>
      <c r="H67" s="16">
        <v>45.44</v>
      </c>
      <c r="I67" s="16">
        <v>597.41</v>
      </c>
      <c r="J67" s="16">
        <v>160.38</v>
      </c>
      <c r="K67" s="16">
        <v>976.96</v>
      </c>
      <c r="L67" s="16"/>
      <c r="M67" s="16">
        <v>744.41</v>
      </c>
      <c r="N67" s="16"/>
      <c r="O67" s="16"/>
      <c r="P67" s="16"/>
      <c r="Q67" s="16"/>
      <c r="R67" s="16"/>
      <c r="S67" s="16"/>
      <c r="T67" s="16"/>
      <c r="U67" s="16"/>
      <c r="V67" s="16"/>
      <c r="W67" s="16"/>
      <c r="X67" s="16"/>
      <c r="Y67" s="16"/>
      <c r="Z67" s="16">
        <v>56.13</v>
      </c>
      <c r="AA67" s="16">
        <v>213.84</v>
      </c>
      <c r="AB67" s="16">
        <f t="shared" si="0"/>
        <v>2794.57</v>
      </c>
      <c r="AC67" s="16">
        <v>3429.08</v>
      </c>
      <c r="AD67" s="15">
        <v>45576</v>
      </c>
      <c r="AE67" s="229">
        <v>3873683</v>
      </c>
      <c r="AF67" s="14"/>
      <c r="AG67" s="19"/>
      <c r="AH67" s="19"/>
      <c r="AI67" s="19"/>
      <c r="AJ67" s="19"/>
    </row>
    <row r="68" spans="1:36" s="4" customFormat="1" ht="27.6" x14ac:dyDescent="0.25">
      <c r="A68" s="229" t="s">
        <v>718</v>
      </c>
      <c r="B68" s="227" t="s">
        <v>2351</v>
      </c>
      <c r="C68" s="227"/>
      <c r="D68" s="47" t="s">
        <v>2021</v>
      </c>
      <c r="E68" s="47" t="s">
        <v>2352</v>
      </c>
      <c r="F68" s="47" t="s">
        <v>1603</v>
      </c>
      <c r="G68" s="15">
        <v>41751</v>
      </c>
      <c r="H68" s="16">
        <v>34.75</v>
      </c>
      <c r="I68" s="16">
        <v>455.74</v>
      </c>
      <c r="J68" s="16">
        <v>121.62</v>
      </c>
      <c r="K68" s="16">
        <v>744.41</v>
      </c>
      <c r="L68" s="16"/>
      <c r="M68" s="16">
        <v>566.66</v>
      </c>
      <c r="N68" s="16"/>
      <c r="O68" s="16"/>
      <c r="P68" s="16"/>
      <c r="Q68" s="16"/>
      <c r="R68" s="16"/>
      <c r="S68" s="16"/>
      <c r="T68" s="16"/>
      <c r="U68" s="16"/>
      <c r="V68" s="16"/>
      <c r="W68" s="16"/>
      <c r="X68" s="16"/>
      <c r="Y68" s="16"/>
      <c r="Z68" s="16">
        <v>42.77</v>
      </c>
      <c r="AA68" s="16">
        <v>163.06</v>
      </c>
      <c r="AB68" s="16">
        <f t="shared" si="0"/>
        <v>2129.0099999999998</v>
      </c>
      <c r="AC68" s="16"/>
      <c r="AD68" s="48"/>
      <c r="AE68" s="229"/>
      <c r="AF68" s="14"/>
      <c r="AG68" s="19"/>
      <c r="AH68" s="19"/>
      <c r="AI68" s="19"/>
      <c r="AJ68" s="19"/>
    </row>
    <row r="69" spans="1:36" s="4" customFormat="1" ht="27.6" x14ac:dyDescent="0.25">
      <c r="A69" s="229" t="s">
        <v>719</v>
      </c>
      <c r="B69" s="227" t="s">
        <v>2353</v>
      </c>
      <c r="C69" s="227"/>
      <c r="D69" s="47" t="s">
        <v>2021</v>
      </c>
      <c r="E69" s="47" t="s">
        <v>2347</v>
      </c>
      <c r="F69" s="47" t="s">
        <v>1613</v>
      </c>
      <c r="G69" s="15">
        <v>43364</v>
      </c>
      <c r="H69" s="16">
        <v>62.12</v>
      </c>
      <c r="I69" s="16">
        <v>819.95</v>
      </c>
      <c r="J69" s="16">
        <v>219.9</v>
      </c>
      <c r="K69" s="16">
        <v>1340.5</v>
      </c>
      <c r="L69" s="16"/>
      <c r="M69" s="16">
        <v>1021.21</v>
      </c>
      <c r="N69" s="16"/>
      <c r="O69" s="16"/>
      <c r="P69" s="16"/>
      <c r="Q69" s="16"/>
      <c r="R69" s="16"/>
      <c r="S69" s="16"/>
      <c r="T69" s="16"/>
      <c r="U69" s="16"/>
      <c r="V69" s="16"/>
      <c r="W69" s="16"/>
      <c r="X69" s="16"/>
      <c r="Y69" s="16"/>
      <c r="Z69" s="16">
        <v>77.03</v>
      </c>
      <c r="AA69" s="16">
        <v>293.2</v>
      </c>
      <c r="AB69" s="16">
        <f t="shared" si="0"/>
        <v>3833.9100000000003</v>
      </c>
      <c r="AC69" s="16"/>
      <c r="AD69" s="48"/>
      <c r="AE69" s="229"/>
      <c r="AF69" s="14"/>
      <c r="AG69" s="19"/>
      <c r="AH69" s="19"/>
      <c r="AI69" s="19"/>
      <c r="AJ69" s="19"/>
    </row>
    <row r="70" spans="1:36" s="4" customFormat="1" ht="27.6" x14ac:dyDescent="0.25">
      <c r="A70" s="229" t="s">
        <v>720</v>
      </c>
      <c r="B70" s="227" t="s">
        <v>2354</v>
      </c>
      <c r="C70" s="227"/>
      <c r="D70" s="47" t="s">
        <v>2021</v>
      </c>
      <c r="E70" s="47" t="s">
        <v>2355</v>
      </c>
      <c r="F70" s="47" t="s">
        <v>1614</v>
      </c>
      <c r="G70" s="15">
        <v>41932</v>
      </c>
      <c r="H70" s="16">
        <v>90.88</v>
      </c>
      <c r="I70" s="16">
        <v>1194.81</v>
      </c>
      <c r="J70" s="16">
        <v>320.75</v>
      </c>
      <c r="K70" s="16">
        <v>1953.92</v>
      </c>
      <c r="L70" s="16"/>
      <c r="M70" s="16">
        <v>1488.83</v>
      </c>
      <c r="N70" s="16"/>
      <c r="O70" s="16"/>
      <c r="P70" s="16"/>
      <c r="Q70" s="16"/>
      <c r="R70" s="16"/>
      <c r="S70" s="16"/>
      <c r="T70" s="16"/>
      <c r="U70" s="16"/>
      <c r="V70" s="16"/>
      <c r="W70" s="16"/>
      <c r="X70" s="16"/>
      <c r="Y70" s="16"/>
      <c r="Z70" s="16">
        <v>112.26</v>
      </c>
      <c r="AA70" s="16">
        <v>427.67</v>
      </c>
      <c r="AB70" s="16">
        <f t="shared" si="0"/>
        <v>5589.1200000000008</v>
      </c>
      <c r="AC70" s="16"/>
      <c r="AD70" s="48"/>
      <c r="AE70" s="229"/>
      <c r="AF70" s="14"/>
      <c r="AG70" s="19"/>
      <c r="AH70" s="19"/>
      <c r="AI70" s="19"/>
      <c r="AJ70" s="19"/>
    </row>
    <row r="71" spans="1:36" s="4" customFormat="1" ht="27.6" x14ac:dyDescent="0.25">
      <c r="A71" s="229" t="s">
        <v>721</v>
      </c>
      <c r="B71" s="227" t="s">
        <v>1745</v>
      </c>
      <c r="C71" s="227"/>
      <c r="D71" s="47" t="s">
        <v>2021</v>
      </c>
      <c r="E71" s="47" t="s">
        <v>2356</v>
      </c>
      <c r="F71" s="47" t="s">
        <v>1604</v>
      </c>
      <c r="G71" s="15">
        <v>41841</v>
      </c>
      <c r="H71" s="16">
        <v>60.23</v>
      </c>
      <c r="I71" s="16">
        <v>809.21</v>
      </c>
      <c r="J71" s="16">
        <v>216.05</v>
      </c>
      <c r="K71" s="16">
        <v>1321.19</v>
      </c>
      <c r="L71" s="16"/>
      <c r="M71" s="16">
        <v>1006.94</v>
      </c>
      <c r="N71" s="16"/>
      <c r="O71" s="16"/>
      <c r="P71" s="16"/>
      <c r="Q71" s="16"/>
      <c r="R71" s="16"/>
      <c r="S71" s="16"/>
      <c r="T71" s="16"/>
      <c r="U71" s="16"/>
      <c r="V71" s="16"/>
      <c r="W71" s="16"/>
      <c r="X71" s="16"/>
      <c r="Y71" s="16"/>
      <c r="Z71" s="16">
        <v>75.95</v>
      </c>
      <c r="AA71" s="16">
        <v>288.07</v>
      </c>
      <c r="AB71" s="16">
        <f t="shared" si="0"/>
        <v>3777.6400000000003</v>
      </c>
      <c r="AC71" s="16">
        <v>3815.55</v>
      </c>
      <c r="AD71" s="15">
        <v>42997</v>
      </c>
      <c r="AE71" s="229" t="s">
        <v>1183</v>
      </c>
      <c r="AF71" s="14"/>
      <c r="AG71" s="19"/>
      <c r="AH71" s="19"/>
      <c r="AI71" s="19"/>
      <c r="AJ71" s="19"/>
    </row>
    <row r="72" spans="1:36" s="4" customFormat="1" ht="27.6" x14ac:dyDescent="0.25">
      <c r="A72" s="229" t="s">
        <v>722</v>
      </c>
      <c r="B72" s="227" t="s">
        <v>1745</v>
      </c>
      <c r="C72" s="227"/>
      <c r="D72" s="47" t="s">
        <v>2021</v>
      </c>
      <c r="E72" s="47" t="s">
        <v>2357</v>
      </c>
      <c r="F72" s="47" t="s">
        <v>1817</v>
      </c>
      <c r="G72" s="15">
        <v>41848</v>
      </c>
      <c r="H72" s="16">
        <v>60.02</v>
      </c>
      <c r="I72" s="16">
        <v>806.3</v>
      </c>
      <c r="J72" s="16">
        <v>215.28</v>
      </c>
      <c r="K72" s="16">
        <v>1316.44</v>
      </c>
      <c r="L72" s="16">
        <v>1003.32</v>
      </c>
      <c r="M72" s="16"/>
      <c r="N72" s="16"/>
      <c r="O72" s="16"/>
      <c r="P72" s="16"/>
      <c r="Q72" s="16"/>
      <c r="R72" s="16"/>
      <c r="S72" s="16"/>
      <c r="T72" s="16"/>
      <c r="U72" s="16"/>
      <c r="V72" s="16"/>
      <c r="W72" s="16"/>
      <c r="X72" s="16"/>
      <c r="Y72" s="16"/>
      <c r="Z72" s="16">
        <v>75.680000000000007</v>
      </c>
      <c r="AA72" s="16">
        <v>287.04000000000002</v>
      </c>
      <c r="AB72" s="16">
        <f t="shared" si="0"/>
        <v>3764.08</v>
      </c>
      <c r="AC72" s="16">
        <v>3764.08</v>
      </c>
      <c r="AD72" s="15">
        <v>42844</v>
      </c>
      <c r="AE72" s="229" t="s">
        <v>1184</v>
      </c>
      <c r="AF72" s="14"/>
      <c r="AG72" s="19"/>
      <c r="AH72" s="19"/>
      <c r="AI72" s="19"/>
      <c r="AJ72" s="19"/>
    </row>
    <row r="73" spans="1:36" s="4" customFormat="1" ht="27.6" x14ac:dyDescent="0.25">
      <c r="A73" s="229" t="s">
        <v>723</v>
      </c>
      <c r="B73" s="227" t="s">
        <v>2358</v>
      </c>
      <c r="C73" s="227"/>
      <c r="D73" s="47" t="s">
        <v>2021</v>
      </c>
      <c r="E73" s="47" t="s">
        <v>2359</v>
      </c>
      <c r="F73" s="47" t="s">
        <v>1614</v>
      </c>
      <c r="G73" s="15">
        <v>41935</v>
      </c>
      <c r="H73" s="16">
        <v>89.04</v>
      </c>
      <c r="I73" s="16">
        <v>1170.6099999999999</v>
      </c>
      <c r="J73" s="16">
        <v>314.25</v>
      </c>
      <c r="K73" s="16">
        <v>1914.36</v>
      </c>
      <c r="L73" s="16"/>
      <c r="M73" s="16">
        <v>1458.68</v>
      </c>
      <c r="N73" s="16"/>
      <c r="O73" s="16"/>
      <c r="P73" s="16"/>
      <c r="Q73" s="16"/>
      <c r="R73" s="16"/>
      <c r="S73" s="16"/>
      <c r="T73" s="16"/>
      <c r="U73" s="16"/>
      <c r="V73" s="16"/>
      <c r="W73" s="16"/>
      <c r="X73" s="16"/>
      <c r="Y73" s="16"/>
      <c r="Z73" s="16">
        <v>109.99</v>
      </c>
      <c r="AA73" s="16">
        <v>419.01</v>
      </c>
      <c r="AB73" s="16">
        <f t="shared" si="0"/>
        <v>5475.94</v>
      </c>
      <c r="AC73" s="16">
        <v>5475.94</v>
      </c>
      <c r="AD73" s="15">
        <v>42915</v>
      </c>
      <c r="AE73" s="229" t="s">
        <v>1185</v>
      </c>
      <c r="AF73" s="14"/>
      <c r="AG73" s="19"/>
      <c r="AH73" s="19"/>
      <c r="AI73" s="19"/>
      <c r="AJ73" s="19"/>
    </row>
    <row r="74" spans="1:36" s="4" customFormat="1" ht="27.6" x14ac:dyDescent="0.25">
      <c r="A74" s="229" t="s">
        <v>724</v>
      </c>
      <c r="B74" s="227" t="s">
        <v>2262</v>
      </c>
      <c r="C74" s="227"/>
      <c r="D74" s="47" t="s">
        <v>2021</v>
      </c>
      <c r="E74" s="47" t="s">
        <v>2339</v>
      </c>
      <c r="F74" s="47" t="s">
        <v>1619</v>
      </c>
      <c r="G74" s="15">
        <v>42619</v>
      </c>
      <c r="H74" s="16">
        <v>122.96</v>
      </c>
      <c r="I74" s="16">
        <v>1651.88</v>
      </c>
      <c r="J74" s="16">
        <v>441.04</v>
      </c>
      <c r="K74" s="16">
        <v>2697</v>
      </c>
      <c r="L74" s="16"/>
      <c r="M74" s="16"/>
      <c r="N74" s="16"/>
      <c r="O74" s="16"/>
      <c r="P74" s="16"/>
      <c r="Q74" s="16"/>
      <c r="R74" s="16"/>
      <c r="S74" s="16"/>
      <c r="T74" s="16"/>
      <c r="U74" s="16"/>
      <c r="V74" s="16"/>
      <c r="W74" s="16"/>
      <c r="X74" s="16"/>
      <c r="Y74" s="16"/>
      <c r="Z74" s="16">
        <v>155.03</v>
      </c>
      <c r="AA74" s="16">
        <v>588.04999999999995</v>
      </c>
      <c r="AB74" s="16">
        <f t="shared" ref="AB74:AB140" si="1">SUM(H74:AA74)</f>
        <v>5655.96</v>
      </c>
      <c r="AC74" s="16">
        <v>5675.75</v>
      </c>
      <c r="AD74" s="15">
        <v>43346</v>
      </c>
      <c r="AE74" s="229" t="s">
        <v>1186</v>
      </c>
      <c r="AF74" s="14"/>
      <c r="AG74" s="19"/>
      <c r="AH74" s="19"/>
      <c r="AI74" s="19"/>
      <c r="AJ74" s="19"/>
    </row>
    <row r="75" spans="1:36" s="4" customFormat="1" ht="27.6" x14ac:dyDescent="0.25">
      <c r="A75" s="229" t="s">
        <v>725</v>
      </c>
      <c r="B75" s="227" t="s">
        <v>1714</v>
      </c>
      <c r="C75" s="227"/>
      <c r="D75" s="47" t="s">
        <v>2021</v>
      </c>
      <c r="E75" s="47" t="s">
        <v>2360</v>
      </c>
      <c r="F75" s="47" t="s">
        <v>1610</v>
      </c>
      <c r="G75" s="15">
        <v>41929</v>
      </c>
      <c r="H75" s="16">
        <v>34.75</v>
      </c>
      <c r="I75" s="16">
        <v>455.74</v>
      </c>
      <c r="J75" s="16">
        <v>121.62</v>
      </c>
      <c r="K75" s="16">
        <v>744.41</v>
      </c>
      <c r="L75" s="16"/>
      <c r="M75" s="16">
        <v>566.66</v>
      </c>
      <c r="N75" s="16"/>
      <c r="O75" s="16"/>
      <c r="P75" s="16"/>
      <c r="Q75" s="16"/>
      <c r="R75" s="16"/>
      <c r="S75" s="16"/>
      <c r="T75" s="16"/>
      <c r="U75" s="16"/>
      <c r="V75" s="16"/>
      <c r="W75" s="16"/>
      <c r="X75" s="16"/>
      <c r="Y75" s="16"/>
      <c r="Z75" s="16">
        <v>42.77</v>
      </c>
      <c r="AA75" s="16">
        <v>163.05000000000001</v>
      </c>
      <c r="AB75" s="16">
        <f t="shared" si="1"/>
        <v>2129</v>
      </c>
      <c r="AC75" s="16"/>
      <c r="AD75" s="48"/>
      <c r="AE75" s="229"/>
      <c r="AF75" s="14"/>
      <c r="AG75" s="19"/>
      <c r="AH75" s="19"/>
      <c r="AI75" s="19"/>
      <c r="AJ75" s="19"/>
    </row>
    <row r="76" spans="1:36" s="4" customFormat="1" ht="27.6" x14ac:dyDescent="0.25">
      <c r="A76" s="229" t="s">
        <v>726</v>
      </c>
      <c r="B76" s="227" t="s">
        <v>1745</v>
      </c>
      <c r="C76" s="227"/>
      <c r="D76" s="47" t="s">
        <v>2021</v>
      </c>
      <c r="E76" s="47" t="s">
        <v>2361</v>
      </c>
      <c r="F76" s="47" t="s">
        <v>1777</v>
      </c>
      <c r="G76" s="15">
        <v>41863</v>
      </c>
      <c r="H76" s="16">
        <v>61.47</v>
      </c>
      <c r="I76" s="16">
        <v>825.93</v>
      </c>
      <c r="J76" s="16">
        <v>220.51</v>
      </c>
      <c r="K76" s="16">
        <v>1348.49</v>
      </c>
      <c r="L76" s="16"/>
      <c r="M76" s="16">
        <v>1027.75</v>
      </c>
      <c r="N76" s="16"/>
      <c r="O76" s="16"/>
      <c r="P76" s="16"/>
      <c r="Q76" s="16"/>
      <c r="R76" s="16"/>
      <c r="S76" s="16"/>
      <c r="T76" s="16"/>
      <c r="U76" s="16"/>
      <c r="V76" s="16"/>
      <c r="W76" s="16"/>
      <c r="X76" s="16"/>
      <c r="Y76" s="16"/>
      <c r="Z76" s="16">
        <v>77.52</v>
      </c>
      <c r="AA76" s="16">
        <v>294.02</v>
      </c>
      <c r="AB76" s="16">
        <f t="shared" si="1"/>
        <v>3855.6899999999996</v>
      </c>
      <c r="AC76" s="16">
        <v>3985.08</v>
      </c>
      <c r="AD76" s="15">
        <v>44117</v>
      </c>
      <c r="AE76" s="229" t="s">
        <v>1187</v>
      </c>
      <c r="AF76" s="14"/>
      <c r="AG76" s="19"/>
      <c r="AH76" s="19"/>
      <c r="AI76" s="19"/>
      <c r="AJ76" s="19"/>
    </row>
    <row r="77" spans="1:36" s="4" customFormat="1" ht="27.6" x14ac:dyDescent="0.25">
      <c r="A77" s="229" t="s">
        <v>727</v>
      </c>
      <c r="B77" s="227" t="s">
        <v>2362</v>
      </c>
      <c r="C77" s="227"/>
      <c r="D77" s="47" t="s">
        <v>2021</v>
      </c>
      <c r="E77" s="47" t="s">
        <v>2363</v>
      </c>
      <c r="F77" s="47" t="s">
        <v>2220</v>
      </c>
      <c r="G77" s="15">
        <v>41886</v>
      </c>
      <c r="H77" s="16">
        <v>82.55</v>
      </c>
      <c r="I77" s="16">
        <v>1106.42</v>
      </c>
      <c r="J77" s="16">
        <v>295.58</v>
      </c>
      <c r="K77" s="16">
        <v>1806.74</v>
      </c>
      <c r="L77" s="16"/>
      <c r="M77" s="16">
        <v>1376.69</v>
      </c>
      <c r="N77" s="16"/>
      <c r="O77" s="16"/>
      <c r="P77" s="16"/>
      <c r="Q77" s="16"/>
      <c r="R77" s="16"/>
      <c r="S77" s="16"/>
      <c r="T77" s="16"/>
      <c r="U77" s="16"/>
      <c r="V77" s="16"/>
      <c r="W77" s="16"/>
      <c r="X77" s="16"/>
      <c r="Y77" s="16"/>
      <c r="Z77" s="16">
        <v>103.85</v>
      </c>
      <c r="AA77" s="16">
        <v>393.82</v>
      </c>
      <c r="AB77" s="16">
        <f t="shared" si="1"/>
        <v>5165.6499999999996</v>
      </c>
      <c r="AC77" s="16"/>
      <c r="AD77" s="48"/>
      <c r="AE77" s="229"/>
      <c r="AF77" s="14"/>
      <c r="AG77" s="19"/>
      <c r="AH77" s="19"/>
      <c r="AI77" s="19"/>
      <c r="AJ77" s="19"/>
    </row>
    <row r="78" spans="1:36" s="4" customFormat="1" ht="41.4" x14ac:dyDescent="0.25">
      <c r="A78" s="229" t="s">
        <v>728</v>
      </c>
      <c r="B78" s="227" t="s">
        <v>2364</v>
      </c>
      <c r="C78" s="227"/>
      <c r="D78" s="47" t="s">
        <v>2021</v>
      </c>
      <c r="E78" s="47" t="s">
        <v>2335</v>
      </c>
      <c r="F78" s="47" t="s">
        <v>1600</v>
      </c>
      <c r="G78" s="15">
        <v>42226</v>
      </c>
      <c r="H78" s="16">
        <v>483.56</v>
      </c>
      <c r="I78" s="16">
        <v>6496.98</v>
      </c>
      <c r="J78" s="16">
        <v>1734.6</v>
      </c>
      <c r="K78" s="16">
        <v>10607.54</v>
      </c>
      <c r="L78" s="16"/>
      <c r="M78" s="16">
        <v>8084.47</v>
      </c>
      <c r="N78" s="16"/>
      <c r="O78" s="16"/>
      <c r="P78" s="16"/>
      <c r="Q78" s="16"/>
      <c r="R78" s="16"/>
      <c r="S78" s="16"/>
      <c r="T78" s="16"/>
      <c r="U78" s="16"/>
      <c r="V78" s="16"/>
      <c r="W78" s="16"/>
      <c r="X78" s="16"/>
      <c r="Y78" s="16"/>
      <c r="Z78" s="16">
        <v>609.76</v>
      </c>
      <c r="AA78" s="16">
        <v>2312.8200000000002</v>
      </c>
      <c r="AB78" s="16">
        <f t="shared" si="1"/>
        <v>30329.73</v>
      </c>
      <c r="AC78" s="16">
        <v>30329.73</v>
      </c>
      <c r="AD78" s="15">
        <v>43005</v>
      </c>
      <c r="AE78" s="229" t="s">
        <v>1188</v>
      </c>
      <c r="AF78" s="14"/>
      <c r="AG78" s="19"/>
      <c r="AH78" s="19"/>
      <c r="AI78" s="19"/>
      <c r="AJ78" s="19"/>
    </row>
    <row r="79" spans="1:36" s="4" customFormat="1" ht="44.25" customHeight="1" x14ac:dyDescent="0.25">
      <c r="A79" s="594" t="s">
        <v>729</v>
      </c>
      <c r="B79" s="694" t="s">
        <v>2365</v>
      </c>
      <c r="C79" s="690"/>
      <c r="D79" s="619" t="s">
        <v>2021</v>
      </c>
      <c r="E79" s="619" t="s">
        <v>2366</v>
      </c>
      <c r="F79" s="619" t="s">
        <v>1631</v>
      </c>
      <c r="G79" s="598">
        <v>42501</v>
      </c>
      <c r="H79" s="16">
        <v>981.04</v>
      </c>
      <c r="I79" s="16">
        <v>13180.13</v>
      </c>
      <c r="J79" s="16">
        <v>3518.96</v>
      </c>
      <c r="K79" s="16">
        <v>21519.01</v>
      </c>
      <c r="L79" s="16"/>
      <c r="M79" s="16">
        <v>28700.89</v>
      </c>
      <c r="N79" s="16"/>
      <c r="O79" s="16"/>
      <c r="P79" s="16"/>
      <c r="Q79" s="16"/>
      <c r="R79" s="16"/>
      <c r="S79" s="16"/>
      <c r="T79" s="16"/>
      <c r="U79" s="16"/>
      <c r="V79" s="16"/>
      <c r="W79" s="16"/>
      <c r="X79" s="16"/>
      <c r="Y79" s="16"/>
      <c r="Z79" s="16">
        <v>1236.97</v>
      </c>
      <c r="AA79" s="16">
        <v>4691.95</v>
      </c>
      <c r="AB79" s="16">
        <f t="shared" si="1"/>
        <v>73828.95</v>
      </c>
      <c r="AC79" s="16">
        <v>73828.95</v>
      </c>
      <c r="AD79" s="15">
        <v>43217</v>
      </c>
      <c r="AE79" s="229" t="s">
        <v>1189</v>
      </c>
      <c r="AF79" s="14"/>
      <c r="AG79" s="19"/>
      <c r="AH79" s="19"/>
      <c r="AI79" s="19"/>
      <c r="AJ79" s="19"/>
    </row>
    <row r="80" spans="1:36" s="4" customFormat="1" ht="37.5" customHeight="1" x14ac:dyDescent="0.25">
      <c r="A80" s="595"/>
      <c r="B80" s="696"/>
      <c r="C80" s="692"/>
      <c r="D80" s="620"/>
      <c r="E80" s="620"/>
      <c r="F80" s="620"/>
      <c r="G80" s="599"/>
      <c r="H80" s="16">
        <v>1042.3599999999999</v>
      </c>
      <c r="I80" s="16">
        <v>14003.88</v>
      </c>
      <c r="J80" s="16">
        <v>3738.9</v>
      </c>
      <c r="K80" s="16">
        <v>22863.94</v>
      </c>
      <c r="L80" s="16"/>
      <c r="M80" s="16">
        <v>17425.54</v>
      </c>
      <c r="N80" s="16"/>
      <c r="O80" s="16"/>
      <c r="P80" s="16"/>
      <c r="Q80" s="16"/>
      <c r="R80" s="16"/>
      <c r="S80" s="16"/>
      <c r="T80" s="16"/>
      <c r="U80" s="16"/>
      <c r="V80" s="16"/>
      <c r="W80" s="16"/>
      <c r="X80" s="16"/>
      <c r="Y80" s="16"/>
      <c r="Z80" s="16">
        <v>1314.28</v>
      </c>
      <c r="AA80" s="16">
        <v>4985.2</v>
      </c>
      <c r="AB80" s="16">
        <f t="shared" si="1"/>
        <v>65374.1</v>
      </c>
      <c r="AC80" s="16">
        <v>65374.1</v>
      </c>
      <c r="AD80" s="15">
        <v>43217</v>
      </c>
      <c r="AE80" s="229" t="s">
        <v>1189</v>
      </c>
      <c r="AF80" s="14"/>
      <c r="AG80" s="19"/>
      <c r="AH80" s="19"/>
      <c r="AI80" s="19"/>
      <c r="AJ80" s="19"/>
    </row>
    <row r="81" spans="1:36" s="4" customFormat="1" ht="28.5" customHeight="1" x14ac:dyDescent="0.25">
      <c r="A81" s="594" t="s">
        <v>730</v>
      </c>
      <c r="B81" s="694" t="s">
        <v>2367</v>
      </c>
      <c r="C81" s="690"/>
      <c r="D81" s="619" t="s">
        <v>2021</v>
      </c>
      <c r="E81" s="619" t="s">
        <v>2368</v>
      </c>
      <c r="F81" s="619" t="s">
        <v>1612</v>
      </c>
      <c r="G81" s="598">
        <v>42319</v>
      </c>
      <c r="H81" s="16">
        <v>1716.82</v>
      </c>
      <c r="I81" s="16">
        <v>23065.21</v>
      </c>
      <c r="J81" s="16">
        <v>6158.18</v>
      </c>
      <c r="K81" s="16">
        <v>37658.25</v>
      </c>
      <c r="L81" s="16"/>
      <c r="M81" s="16">
        <v>16400.5</v>
      </c>
      <c r="N81" s="16"/>
      <c r="O81" s="16"/>
      <c r="P81" s="16"/>
      <c r="Q81" s="16"/>
      <c r="R81" s="16"/>
      <c r="S81" s="16"/>
      <c r="T81" s="16"/>
      <c r="U81" s="16"/>
      <c r="V81" s="16"/>
      <c r="W81" s="16"/>
      <c r="X81" s="16"/>
      <c r="Y81" s="16"/>
      <c r="Z81" s="16">
        <v>2164.6999999999998</v>
      </c>
      <c r="AA81" s="16">
        <v>8210.91</v>
      </c>
      <c r="AB81" s="16">
        <f t="shared" si="1"/>
        <v>95374.569999999992</v>
      </c>
      <c r="AC81" s="16">
        <v>95374.57</v>
      </c>
      <c r="AD81" s="15">
        <v>43217</v>
      </c>
      <c r="AE81" s="229" t="s">
        <v>1189</v>
      </c>
      <c r="AF81" s="14"/>
      <c r="AG81" s="19"/>
      <c r="AH81" s="19"/>
      <c r="AI81" s="19"/>
      <c r="AJ81" s="19"/>
    </row>
    <row r="82" spans="1:36" s="4" customFormat="1" ht="28.5" customHeight="1" x14ac:dyDescent="0.25">
      <c r="A82" s="595"/>
      <c r="B82" s="696"/>
      <c r="C82" s="692"/>
      <c r="D82" s="620"/>
      <c r="E82" s="620"/>
      <c r="F82" s="620"/>
      <c r="G82" s="599"/>
      <c r="H82" s="16">
        <v>1598.41</v>
      </c>
      <c r="I82" s="16">
        <v>21474.41</v>
      </c>
      <c r="J82" s="16">
        <v>5733.45</v>
      </c>
      <c r="K82" s="16">
        <v>35060.97</v>
      </c>
      <c r="L82" s="16"/>
      <c r="M82" s="16">
        <v>29868.21</v>
      </c>
      <c r="N82" s="16"/>
      <c r="O82" s="16"/>
      <c r="P82" s="16"/>
      <c r="Q82" s="16"/>
      <c r="R82" s="16"/>
      <c r="S82" s="16"/>
      <c r="T82" s="16"/>
      <c r="U82" s="16"/>
      <c r="V82" s="16"/>
      <c r="W82" s="16"/>
      <c r="X82" s="16"/>
      <c r="Y82" s="16"/>
      <c r="Z82" s="16">
        <v>2015.39</v>
      </c>
      <c r="AA82" s="16">
        <v>7644.61</v>
      </c>
      <c r="AB82" s="16">
        <f t="shared" si="1"/>
        <v>103395.45000000001</v>
      </c>
      <c r="AC82" s="16">
        <v>104755.19</v>
      </c>
      <c r="AD82" s="15">
        <v>43668</v>
      </c>
      <c r="AE82" s="229" t="s">
        <v>1190</v>
      </c>
      <c r="AF82" s="14"/>
      <c r="AG82" s="19"/>
      <c r="AH82" s="19"/>
      <c r="AI82" s="19"/>
      <c r="AJ82" s="19"/>
    </row>
    <row r="83" spans="1:36" s="4" customFormat="1" ht="27.6" x14ac:dyDescent="0.25">
      <c r="A83" s="229" t="s">
        <v>731</v>
      </c>
      <c r="B83" s="227" t="s">
        <v>1745</v>
      </c>
      <c r="C83" s="227"/>
      <c r="D83" s="47" t="s">
        <v>2021</v>
      </c>
      <c r="E83" s="47" t="s">
        <v>2369</v>
      </c>
      <c r="F83" s="47" t="s">
        <v>1604</v>
      </c>
      <c r="G83" s="15">
        <v>41922</v>
      </c>
      <c r="H83" s="16">
        <v>61.47</v>
      </c>
      <c r="I83" s="16">
        <v>825.93</v>
      </c>
      <c r="J83" s="16">
        <v>220.51</v>
      </c>
      <c r="K83" s="16">
        <v>1348.49</v>
      </c>
      <c r="L83" s="16"/>
      <c r="M83" s="16">
        <v>1027.75</v>
      </c>
      <c r="N83" s="16"/>
      <c r="O83" s="16"/>
      <c r="P83" s="16"/>
      <c r="Q83" s="16"/>
      <c r="R83" s="16"/>
      <c r="S83" s="16"/>
      <c r="T83" s="16"/>
      <c r="U83" s="16"/>
      <c r="V83" s="16"/>
      <c r="W83" s="16"/>
      <c r="X83" s="16"/>
      <c r="Y83" s="16"/>
      <c r="Z83" s="16">
        <v>77.52</v>
      </c>
      <c r="AA83" s="16">
        <v>294.02</v>
      </c>
      <c r="AB83" s="16">
        <f t="shared" si="1"/>
        <v>3855.6899999999996</v>
      </c>
      <c r="AC83" s="16"/>
      <c r="AD83" s="48"/>
      <c r="AE83" s="229"/>
      <c r="AF83" s="14"/>
      <c r="AG83" s="19"/>
      <c r="AH83" s="19"/>
      <c r="AI83" s="19"/>
      <c r="AJ83" s="19"/>
    </row>
    <row r="84" spans="1:36" s="4" customFormat="1" ht="27.6" x14ac:dyDescent="0.25">
      <c r="A84" s="229" t="s">
        <v>732</v>
      </c>
      <c r="B84" s="227" t="s">
        <v>2370</v>
      </c>
      <c r="C84" s="227"/>
      <c r="D84" s="47" t="s">
        <v>2021</v>
      </c>
      <c r="E84" s="47" t="s">
        <v>2330</v>
      </c>
      <c r="F84" s="47" t="s">
        <v>1600</v>
      </c>
      <c r="G84" s="15">
        <v>42045</v>
      </c>
      <c r="H84" s="16">
        <v>44.36</v>
      </c>
      <c r="I84" s="16">
        <v>583.20000000000005</v>
      </c>
      <c r="J84" s="16">
        <v>156.56</v>
      </c>
      <c r="K84" s="16">
        <v>953.74</v>
      </c>
      <c r="L84" s="16"/>
      <c r="M84" s="16">
        <v>726.72</v>
      </c>
      <c r="N84" s="16"/>
      <c r="O84" s="16"/>
      <c r="P84" s="16"/>
      <c r="Q84" s="16"/>
      <c r="R84" s="16"/>
      <c r="S84" s="16"/>
      <c r="T84" s="16"/>
      <c r="U84" s="16"/>
      <c r="V84" s="16"/>
      <c r="W84" s="16"/>
      <c r="X84" s="16"/>
      <c r="Y84" s="16"/>
      <c r="Z84" s="16">
        <v>54.79</v>
      </c>
      <c r="AA84" s="16">
        <v>208.75</v>
      </c>
      <c r="AB84" s="16">
        <f t="shared" si="1"/>
        <v>2728.12</v>
      </c>
      <c r="AC84" s="16">
        <v>2728.12</v>
      </c>
      <c r="AD84" s="15">
        <v>42809</v>
      </c>
      <c r="AE84" s="229" t="s">
        <v>1178</v>
      </c>
      <c r="AF84" s="14"/>
      <c r="AG84" s="19"/>
      <c r="AH84" s="19"/>
      <c r="AI84" s="19"/>
      <c r="AJ84" s="19"/>
    </row>
    <row r="85" spans="1:36" s="4" customFormat="1" ht="27.6" x14ac:dyDescent="0.25">
      <c r="A85" s="229" t="s">
        <v>733</v>
      </c>
      <c r="B85" s="227" t="s">
        <v>2371</v>
      </c>
      <c r="C85" s="227"/>
      <c r="D85" s="47" t="s">
        <v>2021</v>
      </c>
      <c r="E85" s="47" t="s">
        <v>2372</v>
      </c>
      <c r="F85" s="47" t="s">
        <v>1600</v>
      </c>
      <c r="G85" s="15">
        <v>41970</v>
      </c>
      <c r="H85" s="16">
        <v>133.41999999999999</v>
      </c>
      <c r="I85" s="16">
        <v>1754.15</v>
      </c>
      <c r="J85" s="16">
        <v>470.91</v>
      </c>
      <c r="K85" s="16">
        <v>2868.64</v>
      </c>
      <c r="L85" s="16"/>
      <c r="M85" s="16">
        <v>2185.8200000000002</v>
      </c>
      <c r="N85" s="16"/>
      <c r="O85" s="16"/>
      <c r="P85" s="16"/>
      <c r="Q85" s="16"/>
      <c r="R85" s="16"/>
      <c r="S85" s="16"/>
      <c r="T85" s="16"/>
      <c r="U85" s="16"/>
      <c r="V85" s="16"/>
      <c r="W85" s="16"/>
      <c r="X85" s="16"/>
      <c r="Y85" s="16"/>
      <c r="Z85" s="16">
        <v>164.82</v>
      </c>
      <c r="AA85" s="16">
        <v>627.88</v>
      </c>
      <c r="AB85" s="16">
        <f t="shared" si="1"/>
        <v>8205.64</v>
      </c>
      <c r="AC85" s="16"/>
      <c r="AD85" s="48"/>
      <c r="AE85" s="229"/>
      <c r="AF85" s="14"/>
      <c r="AG85" s="19"/>
      <c r="AH85" s="19"/>
      <c r="AI85" s="19"/>
      <c r="AJ85" s="19"/>
    </row>
    <row r="86" spans="1:36" s="4" customFormat="1" ht="27.6" x14ac:dyDescent="0.25">
      <c r="A86" s="229" t="s">
        <v>734</v>
      </c>
      <c r="B86" s="227" t="s">
        <v>3111</v>
      </c>
      <c r="C86" s="227"/>
      <c r="D86" s="47" t="s">
        <v>2021</v>
      </c>
      <c r="E86" s="47" t="s">
        <v>2373</v>
      </c>
      <c r="F86" s="47" t="s">
        <v>1600</v>
      </c>
      <c r="G86" s="15">
        <v>41922</v>
      </c>
      <c r="H86" s="16">
        <v>61.47</v>
      </c>
      <c r="I86" s="16">
        <v>825.93</v>
      </c>
      <c r="J86" s="16">
        <v>220.51</v>
      </c>
      <c r="K86" s="16">
        <v>1348.49</v>
      </c>
      <c r="L86" s="16"/>
      <c r="M86" s="16">
        <v>1027.75</v>
      </c>
      <c r="N86" s="16"/>
      <c r="O86" s="16"/>
      <c r="P86" s="16"/>
      <c r="Q86" s="16"/>
      <c r="R86" s="16"/>
      <c r="S86" s="16"/>
      <c r="T86" s="16"/>
      <c r="U86" s="16"/>
      <c r="V86" s="16"/>
      <c r="W86" s="16"/>
      <c r="X86" s="16"/>
      <c r="Y86" s="16"/>
      <c r="Z86" s="16">
        <v>77.52</v>
      </c>
      <c r="AA86" s="16">
        <v>294.02</v>
      </c>
      <c r="AB86" s="16">
        <f t="shared" si="1"/>
        <v>3855.6899999999996</v>
      </c>
      <c r="AC86" s="16">
        <v>3909.92</v>
      </c>
      <c r="AD86" s="15">
        <v>43528</v>
      </c>
      <c r="AE86" s="229" t="s">
        <v>1191</v>
      </c>
      <c r="AF86" s="14"/>
      <c r="AG86" s="19"/>
      <c r="AH86" s="19"/>
      <c r="AI86" s="19"/>
      <c r="AJ86" s="19"/>
    </row>
    <row r="87" spans="1:36" s="4" customFormat="1" ht="27.6" x14ac:dyDescent="0.25">
      <c r="A87" s="229" t="s">
        <v>735</v>
      </c>
      <c r="B87" s="227" t="s">
        <v>2374</v>
      </c>
      <c r="C87" s="227"/>
      <c r="D87" s="47" t="s">
        <v>2021</v>
      </c>
      <c r="E87" s="47" t="s">
        <v>2375</v>
      </c>
      <c r="F87" s="47" t="s">
        <v>1630</v>
      </c>
      <c r="G87" s="15">
        <v>41820</v>
      </c>
      <c r="H87" s="16">
        <v>123.4</v>
      </c>
      <c r="I87" s="16">
        <v>1657.83</v>
      </c>
      <c r="J87" s="16">
        <v>442.63</v>
      </c>
      <c r="K87" s="16">
        <v>2706.72</v>
      </c>
      <c r="L87" s="16"/>
      <c r="M87" s="16">
        <v>2062.91</v>
      </c>
      <c r="N87" s="16"/>
      <c r="O87" s="16"/>
      <c r="P87" s="16"/>
      <c r="Q87" s="16"/>
      <c r="R87" s="16"/>
      <c r="S87" s="16"/>
      <c r="T87" s="16"/>
      <c r="U87" s="16"/>
      <c r="V87" s="16"/>
      <c r="W87" s="16"/>
      <c r="X87" s="16"/>
      <c r="Y87" s="16"/>
      <c r="Z87" s="16">
        <v>155.59</v>
      </c>
      <c r="AA87" s="16">
        <v>590.17999999999995</v>
      </c>
      <c r="AB87" s="16">
        <f t="shared" si="1"/>
        <v>7739.26</v>
      </c>
      <c r="AC87" s="16"/>
      <c r="AD87" s="48"/>
      <c r="AE87" s="229"/>
      <c r="AF87" s="14"/>
      <c r="AG87" s="19"/>
      <c r="AH87" s="19"/>
      <c r="AI87" s="19"/>
      <c r="AJ87" s="19"/>
    </row>
    <row r="88" spans="1:36" s="4" customFormat="1" ht="27.6" x14ac:dyDescent="0.25">
      <c r="A88" s="229" t="s">
        <v>736</v>
      </c>
      <c r="B88" s="227" t="s">
        <v>2376</v>
      </c>
      <c r="C88" s="227"/>
      <c r="D88" s="47" t="s">
        <v>2021</v>
      </c>
      <c r="E88" s="47" t="s">
        <v>2377</v>
      </c>
      <c r="F88" s="47" t="s">
        <v>1600</v>
      </c>
      <c r="G88" s="15">
        <v>42081</v>
      </c>
      <c r="H88" s="16">
        <v>322.37</v>
      </c>
      <c r="I88" s="16">
        <v>4228</v>
      </c>
      <c r="J88" s="16">
        <v>1128.29</v>
      </c>
      <c r="K88" s="16">
        <v>6906.14</v>
      </c>
      <c r="L88" s="16"/>
      <c r="M88" s="16">
        <v>5257.1</v>
      </c>
      <c r="N88" s="16"/>
      <c r="O88" s="16"/>
      <c r="P88" s="16"/>
      <c r="Q88" s="16"/>
      <c r="R88" s="16"/>
      <c r="S88" s="16"/>
      <c r="T88" s="16"/>
      <c r="U88" s="16"/>
      <c r="V88" s="16"/>
      <c r="W88" s="16"/>
      <c r="X88" s="16"/>
      <c r="Y88" s="16"/>
      <c r="Z88" s="16">
        <v>396.77</v>
      </c>
      <c r="AA88" s="16">
        <v>1512.66</v>
      </c>
      <c r="AB88" s="16">
        <f t="shared" si="1"/>
        <v>19751.330000000002</v>
      </c>
      <c r="AC88" s="16">
        <v>19751.330000000002</v>
      </c>
      <c r="AD88" s="15">
        <v>43949</v>
      </c>
      <c r="AE88" s="229" t="s">
        <v>1192</v>
      </c>
      <c r="AF88" s="14"/>
      <c r="AG88" s="19"/>
      <c r="AH88" s="19"/>
      <c r="AI88" s="19"/>
      <c r="AJ88" s="19"/>
    </row>
    <row r="89" spans="1:36" s="4" customFormat="1" ht="27.6" x14ac:dyDescent="0.25">
      <c r="A89" s="229" t="s">
        <v>737</v>
      </c>
      <c r="B89" s="227" t="s">
        <v>2378</v>
      </c>
      <c r="C89" s="227"/>
      <c r="D89" s="47" t="s">
        <v>2021</v>
      </c>
      <c r="E89" s="47" t="s">
        <v>2379</v>
      </c>
      <c r="F89" s="47" t="s">
        <v>1619</v>
      </c>
      <c r="G89" s="15">
        <v>41724</v>
      </c>
      <c r="H89" s="16">
        <v>65.23</v>
      </c>
      <c r="I89" s="16">
        <v>861.1</v>
      </c>
      <c r="J89" s="16">
        <v>227.25</v>
      </c>
      <c r="K89" s="16">
        <v>1385.32</v>
      </c>
      <c r="L89" s="16"/>
      <c r="M89" s="16">
        <v>1055.3499999999999</v>
      </c>
      <c r="N89" s="16"/>
      <c r="O89" s="16"/>
      <c r="P89" s="16"/>
      <c r="Q89" s="16"/>
      <c r="R89" s="16"/>
      <c r="S89" s="16"/>
      <c r="T89" s="16"/>
      <c r="U89" s="16"/>
      <c r="V89" s="16"/>
      <c r="W89" s="16"/>
      <c r="X89" s="16"/>
      <c r="Y89" s="16"/>
      <c r="Z89" s="16">
        <v>79.599999999999994</v>
      </c>
      <c r="AA89" s="16">
        <v>303</v>
      </c>
      <c r="AB89" s="16">
        <f t="shared" si="1"/>
        <v>3976.8499999999995</v>
      </c>
      <c r="AC89" s="16">
        <v>4026.32</v>
      </c>
      <c r="AD89" s="15">
        <v>42846</v>
      </c>
      <c r="AE89" s="229" t="s">
        <v>1193</v>
      </c>
      <c r="AF89" s="14"/>
      <c r="AG89" s="19"/>
      <c r="AH89" s="19"/>
      <c r="AI89" s="19"/>
      <c r="AJ89" s="19"/>
    </row>
    <row r="90" spans="1:36" s="4" customFormat="1" ht="27.6" x14ac:dyDescent="0.25">
      <c r="A90" s="229" t="s">
        <v>737</v>
      </c>
      <c r="B90" s="227" t="s">
        <v>2378</v>
      </c>
      <c r="C90" s="227"/>
      <c r="D90" s="47" t="s">
        <v>2021</v>
      </c>
      <c r="E90" s="47" t="s">
        <v>2379</v>
      </c>
      <c r="F90" s="47" t="s">
        <v>1619</v>
      </c>
      <c r="G90" s="15">
        <v>42683</v>
      </c>
      <c r="H90" s="16">
        <v>64.19</v>
      </c>
      <c r="I90" s="16">
        <v>847.36</v>
      </c>
      <c r="J90" s="16">
        <v>230.94</v>
      </c>
      <c r="K90" s="16">
        <v>1407.78</v>
      </c>
      <c r="L90" s="16"/>
      <c r="M90" s="16">
        <v>1072.47</v>
      </c>
      <c r="N90" s="16"/>
      <c r="O90" s="16"/>
      <c r="P90" s="16"/>
      <c r="Q90" s="16"/>
      <c r="R90" s="16"/>
      <c r="S90" s="16"/>
      <c r="T90" s="16"/>
      <c r="U90" s="16"/>
      <c r="V90" s="16"/>
      <c r="W90" s="16"/>
      <c r="X90" s="16"/>
      <c r="Y90" s="16"/>
      <c r="Z90" s="16">
        <v>80.89</v>
      </c>
      <c r="AA90" s="16">
        <v>307.91000000000003</v>
      </c>
      <c r="AB90" s="16">
        <f t="shared" si="1"/>
        <v>4011.5399999999995</v>
      </c>
      <c r="AC90" s="16"/>
      <c r="AD90" s="48"/>
      <c r="AE90" s="229"/>
      <c r="AF90" s="14"/>
      <c r="AG90" s="19"/>
      <c r="AH90" s="19"/>
      <c r="AI90" s="19"/>
      <c r="AJ90" s="19"/>
    </row>
    <row r="91" spans="1:36" s="4" customFormat="1" ht="27.6" x14ac:dyDescent="0.25">
      <c r="A91" s="229" t="s">
        <v>738</v>
      </c>
      <c r="B91" s="227" t="s">
        <v>1745</v>
      </c>
      <c r="C91" s="227"/>
      <c r="D91" s="47" t="s">
        <v>2021</v>
      </c>
      <c r="E91" s="47" t="s">
        <v>2380</v>
      </c>
      <c r="F91" s="47" t="s">
        <v>1614</v>
      </c>
      <c r="G91" s="15">
        <v>42067</v>
      </c>
      <c r="H91" s="16">
        <v>61.36</v>
      </c>
      <c r="I91" s="16">
        <v>824.39</v>
      </c>
      <c r="J91" s="16">
        <v>220.11</v>
      </c>
      <c r="K91" s="16">
        <v>1345.97</v>
      </c>
      <c r="L91" s="16"/>
      <c r="M91" s="16">
        <v>1025.83</v>
      </c>
      <c r="N91" s="16"/>
      <c r="O91" s="16"/>
      <c r="P91" s="16"/>
      <c r="Q91" s="16"/>
      <c r="R91" s="16"/>
      <c r="S91" s="16"/>
      <c r="T91" s="16"/>
      <c r="U91" s="16"/>
      <c r="V91" s="16"/>
      <c r="W91" s="16"/>
      <c r="X91" s="16"/>
      <c r="Y91" s="16"/>
      <c r="Z91" s="16">
        <v>77.37</v>
      </c>
      <c r="AA91" s="16">
        <v>293.48</v>
      </c>
      <c r="AB91" s="16">
        <f t="shared" si="1"/>
        <v>3848.5099999999998</v>
      </c>
      <c r="AC91" s="16">
        <v>4675.55</v>
      </c>
      <c r="AD91" s="15">
        <v>45467</v>
      </c>
      <c r="AE91" s="229">
        <v>3796574</v>
      </c>
      <c r="AF91" s="14"/>
      <c r="AG91" s="19"/>
      <c r="AH91" s="19"/>
      <c r="AI91" s="19"/>
      <c r="AJ91" s="19"/>
    </row>
    <row r="92" spans="1:36" s="4" customFormat="1" ht="28.5" customHeight="1" x14ac:dyDescent="0.25">
      <c r="A92" s="594" t="s">
        <v>739</v>
      </c>
      <c r="B92" s="694" t="s">
        <v>2381</v>
      </c>
      <c r="C92" s="690"/>
      <c r="D92" s="619" t="s">
        <v>2021</v>
      </c>
      <c r="E92" s="619" t="s">
        <v>2382</v>
      </c>
      <c r="F92" s="619" t="s">
        <v>1695</v>
      </c>
      <c r="G92" s="598">
        <v>42117</v>
      </c>
      <c r="H92" s="16">
        <v>122.96</v>
      </c>
      <c r="I92" s="16">
        <v>1651.88</v>
      </c>
      <c r="J92" s="16">
        <v>441.04</v>
      </c>
      <c r="K92" s="16">
        <v>2697</v>
      </c>
      <c r="L92" s="16"/>
      <c r="M92" s="16">
        <v>2055.4899999999998</v>
      </c>
      <c r="N92" s="16"/>
      <c r="O92" s="16"/>
      <c r="P92" s="16"/>
      <c r="Q92" s="16"/>
      <c r="R92" s="16"/>
      <c r="S92" s="16"/>
      <c r="T92" s="16"/>
      <c r="U92" s="16"/>
      <c r="V92" s="16"/>
      <c r="W92" s="16"/>
      <c r="X92" s="16"/>
      <c r="Y92" s="16"/>
      <c r="Z92" s="16">
        <v>155.03</v>
      </c>
      <c r="AA92" s="16">
        <v>588.04999999999995</v>
      </c>
      <c r="AB92" s="16">
        <f t="shared" si="1"/>
        <v>7711.45</v>
      </c>
      <c r="AC92" s="16">
        <v>7812.85</v>
      </c>
      <c r="AD92" s="15">
        <v>43662</v>
      </c>
      <c r="AE92" s="229" t="s">
        <v>1194</v>
      </c>
      <c r="AF92" s="14"/>
      <c r="AG92" s="19"/>
      <c r="AH92" s="19"/>
      <c r="AI92" s="19"/>
      <c r="AJ92" s="19"/>
    </row>
    <row r="93" spans="1:36" s="4" customFormat="1" ht="28.5" customHeight="1" x14ac:dyDescent="0.25">
      <c r="A93" s="595"/>
      <c r="B93" s="696"/>
      <c r="C93" s="692"/>
      <c r="D93" s="620"/>
      <c r="E93" s="620"/>
      <c r="F93" s="620"/>
      <c r="G93" s="599"/>
      <c r="H93" s="16">
        <v>64.900000000000006</v>
      </c>
      <c r="I93" s="16">
        <v>871.86</v>
      </c>
      <c r="J93" s="16">
        <v>232.78</v>
      </c>
      <c r="K93" s="16">
        <v>1423.47</v>
      </c>
      <c r="L93" s="16"/>
      <c r="M93" s="16">
        <v>1084.8900000000001</v>
      </c>
      <c r="N93" s="16"/>
      <c r="O93" s="16"/>
      <c r="P93" s="16"/>
      <c r="Q93" s="16"/>
      <c r="R93" s="16"/>
      <c r="S93" s="16"/>
      <c r="T93" s="16"/>
      <c r="U93" s="16"/>
      <c r="V93" s="16"/>
      <c r="W93" s="16"/>
      <c r="X93" s="16"/>
      <c r="Y93" s="16"/>
      <c r="Z93" s="16">
        <v>310.37</v>
      </c>
      <c r="AA93" s="16">
        <v>81.83</v>
      </c>
      <c r="AB93" s="16">
        <f t="shared" si="1"/>
        <v>4070.1000000000004</v>
      </c>
      <c r="AC93" s="16">
        <v>4070.1</v>
      </c>
      <c r="AD93" s="15">
        <v>44672</v>
      </c>
      <c r="AE93" s="229">
        <v>3270354</v>
      </c>
      <c r="AF93" s="14"/>
      <c r="AG93" s="19"/>
      <c r="AH93" s="19"/>
      <c r="AI93" s="19"/>
      <c r="AJ93" s="19"/>
    </row>
    <row r="94" spans="1:36" s="4" customFormat="1" ht="27.6" x14ac:dyDescent="0.25">
      <c r="A94" s="229" t="s">
        <v>740</v>
      </c>
      <c r="B94" s="227" t="s">
        <v>2383</v>
      </c>
      <c r="C94" s="227"/>
      <c r="D94" s="47" t="s">
        <v>2021</v>
      </c>
      <c r="E94" s="47" t="s">
        <v>2384</v>
      </c>
      <c r="F94" s="47" t="s">
        <v>1619</v>
      </c>
      <c r="G94" s="15">
        <v>42142</v>
      </c>
      <c r="H94" s="16">
        <v>122.96</v>
      </c>
      <c r="I94" s="16">
        <v>1651.88</v>
      </c>
      <c r="J94" s="16">
        <v>588.04999999999995</v>
      </c>
      <c r="K94" s="16">
        <v>2697</v>
      </c>
      <c r="L94" s="16"/>
      <c r="M94" s="16">
        <v>2055.4899999999998</v>
      </c>
      <c r="N94" s="16"/>
      <c r="O94" s="16"/>
      <c r="P94" s="16"/>
      <c r="Q94" s="16"/>
      <c r="R94" s="16"/>
      <c r="S94" s="16"/>
      <c r="T94" s="16"/>
      <c r="U94" s="16"/>
      <c r="V94" s="16"/>
      <c r="W94" s="16"/>
      <c r="X94" s="16"/>
      <c r="Y94" s="16"/>
      <c r="Z94" s="16">
        <v>155.03</v>
      </c>
      <c r="AA94" s="16">
        <v>588.04999999999995</v>
      </c>
      <c r="AB94" s="16">
        <f t="shared" si="1"/>
        <v>7858.46</v>
      </c>
      <c r="AC94" s="16"/>
      <c r="AD94" s="48"/>
      <c r="AE94" s="229"/>
      <c r="AF94" s="14"/>
      <c r="AG94" s="19"/>
      <c r="AH94" s="19"/>
      <c r="AI94" s="19"/>
      <c r="AJ94" s="19"/>
    </row>
    <row r="95" spans="1:36" s="4" customFormat="1" ht="27.6" x14ac:dyDescent="0.25">
      <c r="A95" s="229" t="s">
        <v>741</v>
      </c>
      <c r="B95" s="227" t="s">
        <v>2385</v>
      </c>
      <c r="C95" s="227"/>
      <c r="D95" s="47" t="s">
        <v>2021</v>
      </c>
      <c r="E95" s="47" t="s">
        <v>2386</v>
      </c>
      <c r="F95" s="47" t="s">
        <v>1630</v>
      </c>
      <c r="G95" s="15">
        <v>42985</v>
      </c>
      <c r="H95" s="16">
        <v>58.78</v>
      </c>
      <c r="I95" s="16">
        <v>789.71</v>
      </c>
      <c r="J95" s="16">
        <v>210.85</v>
      </c>
      <c r="K95" s="16">
        <v>1289.3399999999999</v>
      </c>
      <c r="L95" s="16">
        <v>982.67</v>
      </c>
      <c r="M95" s="16"/>
      <c r="N95" s="16"/>
      <c r="O95" s="16"/>
      <c r="P95" s="16"/>
      <c r="Q95" s="16"/>
      <c r="R95" s="16"/>
      <c r="S95" s="16"/>
      <c r="T95" s="16"/>
      <c r="U95" s="16"/>
      <c r="V95" s="16"/>
      <c r="W95" s="16"/>
      <c r="X95" s="16"/>
      <c r="Y95" s="16"/>
      <c r="Z95" s="16">
        <v>74.12</v>
      </c>
      <c r="AA95" s="16">
        <v>281.12</v>
      </c>
      <c r="AB95" s="16">
        <f t="shared" si="1"/>
        <v>3686.5899999999997</v>
      </c>
      <c r="AC95" s="16">
        <v>3738.44</v>
      </c>
      <c r="AD95" s="15">
        <v>43553</v>
      </c>
      <c r="AE95" s="229" t="s">
        <v>1195</v>
      </c>
      <c r="AF95" s="14"/>
      <c r="AG95" s="19"/>
      <c r="AH95" s="19"/>
      <c r="AI95" s="19"/>
      <c r="AJ95" s="19"/>
    </row>
    <row r="96" spans="1:36" s="4" customFormat="1" ht="27.6" x14ac:dyDescent="0.25">
      <c r="A96" s="229" t="s">
        <v>742</v>
      </c>
      <c r="B96" s="227" t="s">
        <v>2387</v>
      </c>
      <c r="C96" s="227"/>
      <c r="D96" s="47" t="s">
        <v>2021</v>
      </c>
      <c r="E96" s="47" t="s">
        <v>2388</v>
      </c>
      <c r="F96" s="47" t="s">
        <v>1619</v>
      </c>
      <c r="G96" s="15">
        <v>43369</v>
      </c>
      <c r="H96" s="16">
        <v>173.39</v>
      </c>
      <c r="I96" s="16">
        <v>2329.5</v>
      </c>
      <c r="J96" s="16">
        <v>621.95000000000005</v>
      </c>
      <c r="K96" s="16">
        <v>3803.34</v>
      </c>
      <c r="L96" s="16"/>
      <c r="M96" s="16">
        <v>2898.68</v>
      </c>
      <c r="N96" s="16"/>
      <c r="O96" s="16"/>
      <c r="P96" s="16"/>
      <c r="Q96" s="16"/>
      <c r="R96" s="16"/>
      <c r="S96" s="16"/>
      <c r="T96" s="16"/>
      <c r="U96" s="16"/>
      <c r="V96" s="16"/>
      <c r="W96" s="16"/>
      <c r="X96" s="16"/>
      <c r="Y96" s="16"/>
      <c r="Z96" s="16">
        <v>218.63</v>
      </c>
      <c r="AA96" s="16">
        <v>829.27</v>
      </c>
      <c r="AB96" s="16">
        <f t="shared" si="1"/>
        <v>10874.76</v>
      </c>
      <c r="AC96" s="16"/>
      <c r="AD96" s="48"/>
      <c r="AE96" s="229"/>
      <c r="AF96" s="14"/>
      <c r="AG96" s="19"/>
      <c r="AH96" s="19"/>
      <c r="AI96" s="19"/>
      <c r="AJ96" s="19"/>
    </row>
    <row r="97" spans="1:52" s="4" customFormat="1" ht="27.6" x14ac:dyDescent="0.25">
      <c r="A97" s="229" t="s">
        <v>743</v>
      </c>
      <c r="B97" s="227" t="s">
        <v>2389</v>
      </c>
      <c r="C97" s="227"/>
      <c r="D97" s="47" t="s">
        <v>2021</v>
      </c>
      <c r="E97" s="47" t="s">
        <v>2390</v>
      </c>
      <c r="F97" s="47" t="s">
        <v>1695</v>
      </c>
      <c r="G97" s="15">
        <v>42044</v>
      </c>
      <c r="H97" s="16">
        <v>45.28</v>
      </c>
      <c r="I97" s="16">
        <v>595.25</v>
      </c>
      <c r="J97" s="16">
        <v>159.80000000000001</v>
      </c>
      <c r="K97" s="16">
        <v>973.45</v>
      </c>
      <c r="L97" s="16"/>
      <c r="M97" s="16">
        <v>741.74</v>
      </c>
      <c r="N97" s="16"/>
      <c r="O97" s="16"/>
      <c r="P97" s="16"/>
      <c r="Q97" s="16"/>
      <c r="R97" s="16"/>
      <c r="S97" s="16"/>
      <c r="T97" s="16"/>
      <c r="U97" s="16"/>
      <c r="V97" s="16"/>
      <c r="W97" s="16"/>
      <c r="X97" s="16"/>
      <c r="Y97" s="16"/>
      <c r="Z97" s="16">
        <v>55.92</v>
      </c>
      <c r="AA97" s="16">
        <v>213.06</v>
      </c>
      <c r="AB97" s="16">
        <f t="shared" si="1"/>
        <v>2784.5</v>
      </c>
      <c r="AC97" s="16">
        <v>2855.65</v>
      </c>
      <c r="AD97" s="15">
        <v>43773</v>
      </c>
      <c r="AE97" s="229" t="s">
        <v>1196</v>
      </c>
      <c r="AF97" s="14"/>
      <c r="AG97" s="19"/>
      <c r="AH97" s="19"/>
      <c r="AI97" s="19"/>
      <c r="AJ97" s="19"/>
    </row>
    <row r="98" spans="1:52" s="4" customFormat="1" ht="27.6" x14ac:dyDescent="0.25">
      <c r="A98" s="229" t="s">
        <v>744</v>
      </c>
      <c r="B98" s="227" t="s">
        <v>2391</v>
      </c>
      <c r="C98" s="227"/>
      <c r="D98" s="47" t="s">
        <v>2021</v>
      </c>
      <c r="E98" s="47" t="s">
        <v>2392</v>
      </c>
      <c r="F98" s="47" t="s">
        <v>1817</v>
      </c>
      <c r="G98" s="15">
        <v>41820</v>
      </c>
      <c r="H98" s="16">
        <v>1363.76</v>
      </c>
      <c r="I98" s="16">
        <v>18321.88</v>
      </c>
      <c r="J98" s="16">
        <v>4891.76</v>
      </c>
      <c r="K98" s="16">
        <v>29913.88</v>
      </c>
      <c r="L98" s="16"/>
      <c r="M98" s="16">
        <v>22798.59</v>
      </c>
      <c r="N98" s="16"/>
      <c r="O98" s="16">
        <v>25444.85</v>
      </c>
      <c r="P98" s="16"/>
      <c r="Q98" s="16"/>
      <c r="R98" s="16"/>
      <c r="S98" s="16"/>
      <c r="T98" s="16"/>
      <c r="U98" s="16"/>
      <c r="V98" s="16"/>
      <c r="W98" s="16"/>
      <c r="X98" s="16"/>
      <c r="Y98" s="16"/>
      <c r="Z98" s="16">
        <v>1719.53</v>
      </c>
      <c r="AA98" s="16">
        <v>6522.35</v>
      </c>
      <c r="AB98" s="16">
        <f t="shared" si="1"/>
        <v>110976.6</v>
      </c>
      <c r="AC98" s="16">
        <v>110976.6</v>
      </c>
      <c r="AD98" s="15">
        <v>42892</v>
      </c>
      <c r="AE98" s="229" t="s">
        <v>1197</v>
      </c>
      <c r="AF98" s="14"/>
      <c r="AG98" s="19"/>
      <c r="AH98" s="19"/>
      <c r="AI98" s="19"/>
      <c r="AJ98" s="19"/>
    </row>
    <row r="99" spans="1:52" s="4" customFormat="1" ht="27.6" x14ac:dyDescent="0.25">
      <c r="A99" s="229" t="s">
        <v>744</v>
      </c>
      <c r="B99" s="227" t="s">
        <v>2391</v>
      </c>
      <c r="C99" s="227"/>
      <c r="D99" s="47" t="s">
        <v>2021</v>
      </c>
      <c r="E99" s="47" t="s">
        <v>2392</v>
      </c>
      <c r="F99" s="47" t="s">
        <v>1817</v>
      </c>
      <c r="G99" s="15">
        <v>41820</v>
      </c>
      <c r="H99" s="16">
        <v>1522.05</v>
      </c>
      <c r="I99" s="16">
        <v>20448.53</v>
      </c>
      <c r="J99" s="16">
        <v>5459.55</v>
      </c>
      <c r="K99" s="16">
        <v>33386.03</v>
      </c>
      <c r="L99" s="16"/>
      <c r="M99" s="16"/>
      <c r="N99" s="16"/>
      <c r="O99" s="16"/>
      <c r="P99" s="16"/>
      <c r="Q99" s="16"/>
      <c r="R99" s="16"/>
      <c r="S99" s="16"/>
      <c r="T99" s="16"/>
      <c r="U99" s="16"/>
      <c r="V99" s="16"/>
      <c r="W99" s="16"/>
      <c r="X99" s="16"/>
      <c r="Y99" s="16"/>
      <c r="Z99" s="16">
        <v>1919.12</v>
      </c>
      <c r="AA99" s="16">
        <v>7279.4</v>
      </c>
      <c r="AB99" s="16">
        <f t="shared" si="1"/>
        <v>70014.679999999993</v>
      </c>
      <c r="AC99" s="16">
        <v>70014.679999999993</v>
      </c>
      <c r="AD99" s="15">
        <v>43039</v>
      </c>
      <c r="AE99" s="229" t="s">
        <v>1198</v>
      </c>
      <c r="AF99" s="14"/>
      <c r="AG99" s="19"/>
      <c r="AH99" s="19"/>
      <c r="AI99" s="19"/>
      <c r="AJ99" s="19"/>
    </row>
    <row r="100" spans="1:52" s="4" customFormat="1" ht="99.75" customHeight="1" x14ac:dyDescent="0.25">
      <c r="A100" s="661" t="s">
        <v>745</v>
      </c>
      <c r="B100" s="713" t="s">
        <v>2393</v>
      </c>
      <c r="C100" s="690"/>
      <c r="D100" s="690" t="s">
        <v>2021</v>
      </c>
      <c r="E100" s="690" t="s">
        <v>2394</v>
      </c>
      <c r="F100" s="690" t="s">
        <v>1622</v>
      </c>
      <c r="G100" s="711">
        <v>42507</v>
      </c>
      <c r="H100" s="16">
        <v>179.25</v>
      </c>
      <c r="I100" s="16">
        <v>2408.0100000000002</v>
      </c>
      <c r="J100" s="16">
        <v>642.92999999999995</v>
      </c>
      <c r="K100" s="16">
        <v>3931.53</v>
      </c>
      <c r="L100" s="16"/>
      <c r="M100" s="16">
        <v>2996.4</v>
      </c>
      <c r="N100" s="16"/>
      <c r="O100" s="16"/>
      <c r="P100" s="16"/>
      <c r="Q100" s="16"/>
      <c r="R100" s="16"/>
      <c r="S100" s="16"/>
      <c r="T100" s="16"/>
      <c r="U100" s="16"/>
      <c r="V100" s="16"/>
      <c r="W100" s="16"/>
      <c r="X100" s="16"/>
      <c r="Y100" s="16"/>
      <c r="Z100" s="16">
        <v>225.99</v>
      </c>
      <c r="AA100" s="16">
        <v>857.22</v>
      </c>
      <c r="AB100" s="16">
        <f t="shared" si="1"/>
        <v>11241.33</v>
      </c>
      <c r="AC100" s="16">
        <v>11636.45</v>
      </c>
      <c r="AD100" s="15">
        <v>43417</v>
      </c>
      <c r="AE100" s="229" t="s">
        <v>1199</v>
      </c>
      <c r="AF100" s="14"/>
      <c r="AG100" s="19"/>
      <c r="AH100" s="19"/>
      <c r="AI100" s="19"/>
      <c r="AJ100" s="19"/>
    </row>
    <row r="101" spans="1:52" s="4" customFormat="1" ht="13.8" x14ac:dyDescent="0.25">
      <c r="A101" s="663"/>
      <c r="B101" s="714"/>
      <c r="C101" s="692"/>
      <c r="D101" s="692"/>
      <c r="E101" s="692"/>
      <c r="F101" s="692"/>
      <c r="G101" s="712"/>
      <c r="H101" s="16">
        <v>239</v>
      </c>
      <c r="I101" s="16">
        <v>3210.68</v>
      </c>
      <c r="J101" s="16">
        <v>857.24</v>
      </c>
      <c r="K101" s="16">
        <v>5242.04</v>
      </c>
      <c r="L101" s="16"/>
      <c r="M101" s="16">
        <v>3995.2</v>
      </c>
      <c r="N101" s="16"/>
      <c r="O101" s="16"/>
      <c r="P101" s="16"/>
      <c r="Q101" s="16"/>
      <c r="R101" s="16"/>
      <c r="S101" s="16"/>
      <c r="T101" s="16"/>
      <c r="U101" s="16"/>
      <c r="V101" s="16"/>
      <c r="W101" s="16"/>
      <c r="X101" s="16"/>
      <c r="Y101" s="16"/>
      <c r="Z101" s="16">
        <v>301.32</v>
      </c>
      <c r="AA101" s="16">
        <v>1142.96</v>
      </c>
      <c r="AB101" s="16">
        <f t="shared" si="1"/>
        <v>14988.439999999999</v>
      </c>
      <c r="AC101" s="16">
        <v>15671.11</v>
      </c>
      <c r="AD101" s="15">
        <v>43700</v>
      </c>
      <c r="AE101" s="229" t="s">
        <v>1200</v>
      </c>
      <c r="AF101" s="14"/>
      <c r="AG101" s="19"/>
      <c r="AH101" s="19"/>
      <c r="AI101" s="19"/>
      <c r="AJ101" s="19"/>
    </row>
    <row r="102" spans="1:52" s="4" customFormat="1" ht="27.6" x14ac:dyDescent="0.25">
      <c r="A102" s="229" t="s">
        <v>746</v>
      </c>
      <c r="B102" s="227" t="s">
        <v>2395</v>
      </c>
      <c r="C102" s="227"/>
      <c r="D102" s="47" t="s">
        <v>2021</v>
      </c>
      <c r="E102" s="47" t="s">
        <v>2396</v>
      </c>
      <c r="F102" s="47" t="s">
        <v>1613</v>
      </c>
      <c r="G102" s="15">
        <v>42264</v>
      </c>
      <c r="H102" s="16">
        <v>180.05</v>
      </c>
      <c r="I102" s="16">
        <v>2418.92</v>
      </c>
      <c r="J102" s="16">
        <v>645.83000000000004</v>
      </c>
      <c r="K102" s="16">
        <v>3949.34</v>
      </c>
      <c r="L102" s="16"/>
      <c r="M102" s="16">
        <v>3009.96</v>
      </c>
      <c r="N102" s="16"/>
      <c r="O102" s="16"/>
      <c r="P102" s="16"/>
      <c r="Q102" s="16"/>
      <c r="R102" s="16"/>
      <c r="S102" s="16"/>
      <c r="T102" s="16"/>
      <c r="U102" s="16"/>
      <c r="V102" s="16"/>
      <c r="W102" s="16"/>
      <c r="X102" s="16"/>
      <c r="Y102" s="16"/>
      <c r="Z102" s="16">
        <v>227.02</v>
      </c>
      <c r="AA102" s="16">
        <v>861.11</v>
      </c>
      <c r="AB102" s="16">
        <f t="shared" si="1"/>
        <v>11292.230000000001</v>
      </c>
      <c r="AC102" s="16">
        <v>11292.23</v>
      </c>
      <c r="AD102" s="15">
        <v>42829</v>
      </c>
      <c r="AE102" s="229" t="s">
        <v>1201</v>
      </c>
      <c r="AF102" s="14"/>
      <c r="AG102" s="19"/>
      <c r="AH102" s="19"/>
      <c r="AI102" s="19"/>
      <c r="AJ102" s="19"/>
    </row>
    <row r="103" spans="1:52" s="4" customFormat="1" ht="27.6" x14ac:dyDescent="0.25">
      <c r="A103" s="229" t="s">
        <v>747</v>
      </c>
      <c r="B103" s="227" t="s">
        <v>2397</v>
      </c>
      <c r="C103" s="227"/>
      <c r="D103" s="47" t="s">
        <v>2021</v>
      </c>
      <c r="E103" s="47" t="s">
        <v>2398</v>
      </c>
      <c r="F103" s="47" t="s">
        <v>1614</v>
      </c>
      <c r="G103" s="15">
        <v>42338</v>
      </c>
      <c r="H103" s="16">
        <v>61.47</v>
      </c>
      <c r="I103" s="16">
        <v>825.93</v>
      </c>
      <c r="J103" s="16">
        <v>220.51</v>
      </c>
      <c r="K103" s="16">
        <v>1348.49</v>
      </c>
      <c r="L103" s="16"/>
      <c r="M103" s="16">
        <v>1027.75</v>
      </c>
      <c r="N103" s="16"/>
      <c r="O103" s="16"/>
      <c r="P103" s="16"/>
      <c r="Q103" s="16"/>
      <c r="R103" s="16"/>
      <c r="S103" s="16"/>
      <c r="T103" s="16"/>
      <c r="U103" s="16"/>
      <c r="V103" s="16"/>
      <c r="W103" s="16"/>
      <c r="X103" s="16"/>
      <c r="Y103" s="16"/>
      <c r="Z103" s="16">
        <v>77.52</v>
      </c>
      <c r="AA103" s="16">
        <v>294.02</v>
      </c>
      <c r="AB103" s="16">
        <f t="shared" si="1"/>
        <v>3855.6899999999996</v>
      </c>
      <c r="AC103" s="16">
        <v>4718.83</v>
      </c>
      <c r="AD103" s="15">
        <v>45698</v>
      </c>
      <c r="AE103" s="229">
        <v>3953303</v>
      </c>
      <c r="AF103" s="14"/>
      <c r="AG103" s="19"/>
      <c r="AH103" s="19"/>
      <c r="AI103" s="19"/>
      <c r="AJ103" s="19"/>
    </row>
    <row r="104" spans="1:52" s="4" customFormat="1" ht="27.6" x14ac:dyDescent="0.25">
      <c r="A104" s="229" t="s">
        <v>748</v>
      </c>
      <c r="B104" s="227" t="s">
        <v>2399</v>
      </c>
      <c r="C104" s="227"/>
      <c r="D104" s="47" t="s">
        <v>2021</v>
      </c>
      <c r="E104" s="47" t="s">
        <v>2400</v>
      </c>
      <c r="F104" s="47" t="s">
        <v>1631</v>
      </c>
      <c r="G104" s="15">
        <v>42177</v>
      </c>
      <c r="H104" s="16">
        <v>60.23</v>
      </c>
      <c r="I104" s="16">
        <v>809.21</v>
      </c>
      <c r="J104" s="16">
        <v>216.05</v>
      </c>
      <c r="K104" s="16">
        <v>1321.19</v>
      </c>
      <c r="L104" s="16"/>
      <c r="M104" s="16">
        <v>1006.94</v>
      </c>
      <c r="N104" s="16"/>
      <c r="O104" s="16"/>
      <c r="P104" s="16"/>
      <c r="Q104" s="16"/>
      <c r="R104" s="16"/>
      <c r="S104" s="16"/>
      <c r="T104" s="16"/>
      <c r="U104" s="16"/>
      <c r="V104" s="16"/>
      <c r="W104" s="16"/>
      <c r="X104" s="16"/>
      <c r="Y104" s="16"/>
      <c r="Z104" s="16">
        <v>75.95</v>
      </c>
      <c r="AA104" s="16">
        <v>288.07</v>
      </c>
      <c r="AB104" s="16">
        <f t="shared" si="1"/>
        <v>3777.6400000000003</v>
      </c>
      <c r="AC104" s="16">
        <v>3777.64</v>
      </c>
      <c r="AD104" s="15">
        <v>42863</v>
      </c>
      <c r="AE104" s="229" t="s">
        <v>1202</v>
      </c>
      <c r="AF104" s="14"/>
      <c r="AG104" s="19"/>
      <c r="AH104" s="19"/>
      <c r="AI104" s="19"/>
      <c r="AJ104" s="19"/>
    </row>
    <row r="105" spans="1:52" s="4" customFormat="1" ht="27.6" x14ac:dyDescent="0.25">
      <c r="A105" s="229" t="s">
        <v>749</v>
      </c>
      <c r="B105" s="227" t="s">
        <v>2399</v>
      </c>
      <c r="C105" s="227"/>
      <c r="D105" s="47" t="s">
        <v>2021</v>
      </c>
      <c r="E105" s="47" t="s">
        <v>2401</v>
      </c>
      <c r="F105" s="47" t="s">
        <v>1631</v>
      </c>
      <c r="G105" s="15">
        <v>42156</v>
      </c>
      <c r="H105" s="16">
        <v>59.95</v>
      </c>
      <c r="I105" s="16">
        <v>805.45</v>
      </c>
      <c r="J105" s="16">
        <v>215.05</v>
      </c>
      <c r="K105" s="16">
        <v>1315.04</v>
      </c>
      <c r="L105" s="16"/>
      <c r="M105" s="16">
        <v>1002.25</v>
      </c>
      <c r="N105" s="16"/>
      <c r="O105" s="16"/>
      <c r="P105" s="16"/>
      <c r="Q105" s="16"/>
      <c r="R105" s="16"/>
      <c r="S105" s="16"/>
      <c r="T105" s="16"/>
      <c r="U105" s="16"/>
      <c r="V105" s="16"/>
      <c r="W105" s="16"/>
      <c r="X105" s="16"/>
      <c r="Y105" s="16"/>
      <c r="Z105" s="16">
        <v>75.599999999999994</v>
      </c>
      <c r="AA105" s="16">
        <v>286.72000000000003</v>
      </c>
      <c r="AB105" s="16">
        <f t="shared" si="1"/>
        <v>3760.0599999999995</v>
      </c>
      <c r="AC105" s="16">
        <v>3760.06</v>
      </c>
      <c r="AD105" s="15">
        <v>42863</v>
      </c>
      <c r="AE105" s="229" t="s">
        <v>1203</v>
      </c>
      <c r="AF105" s="14"/>
      <c r="AG105" s="19"/>
      <c r="AH105" s="19"/>
      <c r="AI105" s="19"/>
      <c r="AJ105" s="19"/>
    </row>
    <row r="106" spans="1:52" s="4" customFormat="1" ht="27.6" x14ac:dyDescent="0.25">
      <c r="A106" s="229" t="s">
        <v>750</v>
      </c>
      <c r="B106" s="227" t="s">
        <v>2402</v>
      </c>
      <c r="C106" s="227"/>
      <c r="D106" s="47" t="s">
        <v>2021</v>
      </c>
      <c r="E106" s="47" t="s">
        <v>2403</v>
      </c>
      <c r="F106" s="47" t="s">
        <v>1614</v>
      </c>
      <c r="G106" s="15">
        <v>42212</v>
      </c>
      <c r="H106" s="16">
        <v>110.5</v>
      </c>
      <c r="I106" s="16">
        <v>1470.95</v>
      </c>
      <c r="J106" s="16">
        <v>393.63</v>
      </c>
      <c r="K106" s="16">
        <v>2403.2399999999998</v>
      </c>
      <c r="L106" s="16"/>
      <c r="M106" s="16">
        <v>1831.44</v>
      </c>
      <c r="N106" s="16"/>
      <c r="O106" s="16"/>
      <c r="P106" s="16"/>
      <c r="Q106" s="16"/>
      <c r="R106" s="16"/>
      <c r="S106" s="16"/>
      <c r="T106" s="16"/>
      <c r="U106" s="16"/>
      <c r="V106" s="16"/>
      <c r="W106" s="16"/>
      <c r="X106" s="16"/>
      <c r="Y106" s="16"/>
      <c r="Z106" s="16">
        <v>138.12</v>
      </c>
      <c r="AA106" s="16">
        <v>524.85</v>
      </c>
      <c r="AB106" s="16">
        <f t="shared" si="1"/>
        <v>6872.7300000000005</v>
      </c>
      <c r="AC106" s="16">
        <v>6872.73</v>
      </c>
      <c r="AD106" s="15">
        <v>44047</v>
      </c>
      <c r="AE106" s="229" t="s">
        <v>1204</v>
      </c>
      <c r="AF106" s="14"/>
      <c r="AG106" s="19"/>
      <c r="AH106" s="19"/>
      <c r="AI106" s="19"/>
      <c r="AJ106" s="19"/>
    </row>
    <row r="107" spans="1:52" s="4" customFormat="1" ht="27.6" x14ac:dyDescent="0.25">
      <c r="A107" s="594" t="s">
        <v>751</v>
      </c>
      <c r="B107" s="227" t="s">
        <v>2404</v>
      </c>
      <c r="C107" s="227"/>
      <c r="D107" s="47" t="s">
        <v>2021</v>
      </c>
      <c r="E107" s="47" t="s">
        <v>2356</v>
      </c>
      <c r="F107" s="47" t="s">
        <v>1604</v>
      </c>
      <c r="G107" s="15">
        <v>42748</v>
      </c>
      <c r="H107" s="16">
        <v>33.049999999999997</v>
      </c>
      <c r="I107" s="16">
        <v>568.19000000000005</v>
      </c>
      <c r="J107" s="16">
        <v>152.54</v>
      </c>
      <c r="K107" s="16">
        <v>929.17</v>
      </c>
      <c r="L107" s="16"/>
      <c r="M107" s="16">
        <v>708</v>
      </c>
      <c r="N107" s="16"/>
      <c r="O107" s="16"/>
      <c r="P107" s="16"/>
      <c r="Q107" s="16"/>
      <c r="R107" s="16"/>
      <c r="S107" s="16"/>
      <c r="T107" s="16"/>
      <c r="U107" s="16"/>
      <c r="V107" s="16"/>
      <c r="W107" s="16"/>
      <c r="X107" s="16"/>
      <c r="Y107" s="16"/>
      <c r="Z107" s="16">
        <v>53.38</v>
      </c>
      <c r="AA107" s="16">
        <v>203.38</v>
      </c>
      <c r="AB107" s="16">
        <f t="shared" si="1"/>
        <v>2647.71</v>
      </c>
      <c r="AC107" s="16"/>
      <c r="AD107" s="48"/>
      <c r="AE107" s="229"/>
      <c r="AF107" s="14"/>
      <c r="AG107" s="19"/>
      <c r="AH107" s="19"/>
      <c r="AI107" s="19"/>
      <c r="AJ107" s="19"/>
    </row>
    <row r="108" spans="1:52" s="4" customFormat="1" ht="27.6" x14ac:dyDescent="0.25">
      <c r="A108" s="595"/>
      <c r="B108" s="227" t="s">
        <v>2404</v>
      </c>
      <c r="C108" s="227"/>
      <c r="D108" s="47" t="s">
        <v>2021</v>
      </c>
      <c r="E108" s="47" t="s">
        <v>2356</v>
      </c>
      <c r="F108" s="47" t="s">
        <v>1604</v>
      </c>
      <c r="G108" s="15">
        <v>42748</v>
      </c>
      <c r="H108" s="16">
        <v>33.049999999999997</v>
      </c>
      <c r="I108" s="16">
        <v>568.19000000000005</v>
      </c>
      <c r="J108" s="16">
        <v>152.54</v>
      </c>
      <c r="K108" s="16">
        <v>929.17</v>
      </c>
      <c r="L108" s="16"/>
      <c r="M108" s="16">
        <v>708</v>
      </c>
      <c r="N108" s="16"/>
      <c r="O108" s="16"/>
      <c r="P108" s="16"/>
      <c r="Q108" s="16"/>
      <c r="R108" s="16"/>
      <c r="S108" s="16"/>
      <c r="T108" s="16"/>
      <c r="U108" s="16"/>
      <c r="V108" s="16"/>
      <c r="W108" s="16"/>
      <c r="X108" s="16"/>
      <c r="Y108" s="16"/>
      <c r="Z108" s="16">
        <v>53.38</v>
      </c>
      <c r="AA108" s="16">
        <v>203.38</v>
      </c>
      <c r="AB108" s="16">
        <f t="shared" si="1"/>
        <v>2647.71</v>
      </c>
      <c r="AC108" s="16"/>
      <c r="AD108" s="229"/>
      <c r="AE108" s="229"/>
      <c r="AF108" s="14"/>
      <c r="AG108" s="19"/>
      <c r="AH108" s="19"/>
      <c r="AI108" s="19"/>
      <c r="AJ108" s="19"/>
    </row>
    <row r="109" spans="1:52" s="4" customFormat="1" ht="41.4" x14ac:dyDescent="0.25">
      <c r="A109" s="229" t="s">
        <v>752</v>
      </c>
      <c r="B109" s="227" t="s">
        <v>2405</v>
      </c>
      <c r="C109" s="227"/>
      <c r="D109" s="47" t="s">
        <v>2021</v>
      </c>
      <c r="E109" s="47" t="s">
        <v>2345</v>
      </c>
      <c r="F109" s="47" t="s">
        <v>1600</v>
      </c>
      <c r="G109" s="15">
        <v>42480</v>
      </c>
      <c r="H109" s="16">
        <v>669.71</v>
      </c>
      <c r="I109" s="16">
        <v>8997.36</v>
      </c>
      <c r="J109" s="16">
        <v>2402.21</v>
      </c>
      <c r="K109" s="16">
        <v>14689.86</v>
      </c>
      <c r="L109" s="16"/>
      <c r="M109" s="16">
        <v>11195.73</v>
      </c>
      <c r="N109" s="16"/>
      <c r="O109" s="16"/>
      <c r="P109" s="16"/>
      <c r="Q109" s="16"/>
      <c r="R109" s="16"/>
      <c r="S109" s="16"/>
      <c r="T109" s="16"/>
      <c r="U109" s="16"/>
      <c r="V109" s="16"/>
      <c r="W109" s="16"/>
      <c r="X109" s="16"/>
      <c r="Y109" s="16"/>
      <c r="Z109" s="16">
        <v>844.41</v>
      </c>
      <c r="AA109" s="16">
        <v>3202.94</v>
      </c>
      <c r="AB109" s="16">
        <f t="shared" si="1"/>
        <v>42002.22</v>
      </c>
      <c r="AC109" s="16">
        <v>42425.21</v>
      </c>
      <c r="AD109" s="15">
        <v>43144</v>
      </c>
      <c r="AE109" s="229" t="s">
        <v>1205</v>
      </c>
      <c r="AF109" s="14"/>
      <c r="AG109" s="19"/>
      <c r="AH109" s="19"/>
      <c r="AI109" s="19"/>
      <c r="AJ109" s="19"/>
    </row>
    <row r="110" spans="1:52" s="456" customFormat="1" ht="24" customHeight="1" x14ac:dyDescent="0.25">
      <c r="A110" s="588" t="s">
        <v>753</v>
      </c>
      <c r="B110" s="611" t="s">
        <v>1916</v>
      </c>
      <c r="C110" s="451"/>
      <c r="D110" s="452"/>
      <c r="E110" s="452"/>
      <c r="F110" s="611" t="s">
        <v>1628</v>
      </c>
      <c r="G110" s="404">
        <v>43502</v>
      </c>
      <c r="H110" s="16">
        <v>109.19</v>
      </c>
      <c r="I110" s="16">
        <v>1461.48</v>
      </c>
      <c r="J110" s="16">
        <v>391.5</v>
      </c>
      <c r="K110" s="16">
        <v>2387.9699999999998</v>
      </c>
      <c r="L110" s="16">
        <v>1818.66</v>
      </c>
      <c r="M110" s="16"/>
      <c r="N110" s="16"/>
      <c r="O110" s="16"/>
      <c r="P110" s="16"/>
      <c r="Q110" s="16"/>
      <c r="R110" s="16"/>
      <c r="S110" s="16"/>
      <c r="T110" s="16"/>
      <c r="U110" s="16"/>
      <c r="V110" s="16"/>
      <c r="W110" s="16"/>
      <c r="X110" s="16"/>
      <c r="Y110" s="16"/>
      <c r="Z110" s="16">
        <v>137.25</v>
      </c>
      <c r="AA110" s="16">
        <v>520.95000000000005</v>
      </c>
      <c r="AB110" s="16">
        <f t="shared" si="1"/>
        <v>6826.9999999999991</v>
      </c>
      <c r="AC110" s="16"/>
      <c r="AD110" s="15"/>
      <c r="AE110" s="405"/>
      <c r="AF110" s="14"/>
      <c r="AG110" s="19"/>
      <c r="AH110" s="19"/>
      <c r="AI110" s="19"/>
      <c r="AJ110" s="19"/>
      <c r="AK110" s="4"/>
      <c r="AL110" s="4"/>
      <c r="AM110" s="4"/>
      <c r="AN110" s="4"/>
      <c r="AO110" s="4"/>
      <c r="AP110" s="4"/>
      <c r="AQ110" s="4"/>
      <c r="AR110" s="4"/>
      <c r="AS110" s="4"/>
      <c r="AT110" s="4"/>
      <c r="AU110" s="4"/>
      <c r="AV110" s="4"/>
      <c r="AW110" s="4"/>
      <c r="AX110" s="4"/>
      <c r="AY110" s="4"/>
      <c r="AZ110" s="4"/>
    </row>
    <row r="111" spans="1:52" s="456" customFormat="1" ht="24" customHeight="1" x14ac:dyDescent="0.25">
      <c r="A111" s="589"/>
      <c r="B111" s="612"/>
      <c r="C111" s="451" t="s">
        <v>5874</v>
      </c>
      <c r="D111" s="452"/>
      <c r="E111" s="452"/>
      <c r="F111" s="612"/>
      <c r="G111" s="453">
        <v>45044</v>
      </c>
      <c r="H111" s="377">
        <v>109.19</v>
      </c>
      <c r="I111" s="377">
        <v>1461.48</v>
      </c>
      <c r="J111" s="377">
        <v>391.5</v>
      </c>
      <c r="K111" s="377">
        <v>2387.9699999999998</v>
      </c>
      <c r="L111" s="377">
        <v>1818.66</v>
      </c>
      <c r="M111" s="377"/>
      <c r="N111" s="377"/>
      <c r="O111" s="377"/>
      <c r="P111" s="377"/>
      <c r="Q111" s="377"/>
      <c r="R111" s="377"/>
      <c r="S111" s="377"/>
      <c r="T111" s="377"/>
      <c r="U111" s="377"/>
      <c r="V111" s="377"/>
      <c r="W111" s="377"/>
      <c r="X111" s="377"/>
      <c r="Y111" s="377"/>
      <c r="Z111" s="377">
        <v>137.25</v>
      </c>
      <c r="AA111" s="377">
        <v>520.95000000000005</v>
      </c>
      <c r="AB111" s="377">
        <f t="shared" si="1"/>
        <v>6826.9999999999991</v>
      </c>
      <c r="AC111" s="377"/>
      <c r="AD111" s="454"/>
      <c r="AE111" s="455"/>
      <c r="AF111" s="393"/>
      <c r="AG111" s="319"/>
      <c r="AH111" s="319"/>
      <c r="AI111" s="319"/>
      <c r="AJ111" s="319"/>
      <c r="AK111" s="4"/>
      <c r="AL111" s="4"/>
      <c r="AM111" s="4"/>
      <c r="AN111" s="4"/>
      <c r="AO111" s="4"/>
      <c r="AP111" s="4"/>
      <c r="AQ111" s="4"/>
      <c r="AR111" s="4"/>
      <c r="AS111" s="4"/>
      <c r="AT111" s="4"/>
      <c r="AU111" s="4"/>
      <c r="AV111" s="4"/>
      <c r="AW111" s="4"/>
      <c r="AX111" s="4"/>
      <c r="AY111" s="4"/>
      <c r="AZ111" s="4"/>
    </row>
    <row r="112" spans="1:52" s="4" customFormat="1" ht="27.6" x14ac:dyDescent="0.25">
      <c r="A112" s="229" t="s">
        <v>754</v>
      </c>
      <c r="B112" s="227" t="s">
        <v>2409</v>
      </c>
      <c r="C112" s="227"/>
      <c r="D112" s="47" t="s">
        <v>2021</v>
      </c>
      <c r="E112" s="47" t="s">
        <v>2410</v>
      </c>
      <c r="F112" s="47" t="s">
        <v>1619</v>
      </c>
      <c r="G112" s="15">
        <v>42296</v>
      </c>
      <c r="H112" s="16">
        <v>61.47</v>
      </c>
      <c r="I112" s="16">
        <v>825.93</v>
      </c>
      <c r="J112" s="16">
        <v>220.51</v>
      </c>
      <c r="K112" s="16">
        <v>1348.49</v>
      </c>
      <c r="L112" s="16"/>
      <c r="M112" s="16">
        <v>1027.75</v>
      </c>
      <c r="N112" s="16"/>
      <c r="O112" s="16"/>
      <c r="P112" s="16"/>
      <c r="Q112" s="16"/>
      <c r="R112" s="16"/>
      <c r="S112" s="16"/>
      <c r="T112" s="16"/>
      <c r="U112" s="16"/>
      <c r="V112" s="16"/>
      <c r="W112" s="16"/>
      <c r="X112" s="16"/>
      <c r="Y112" s="16"/>
      <c r="Z112" s="16">
        <v>77.52</v>
      </c>
      <c r="AA112" s="16">
        <v>294.02</v>
      </c>
      <c r="AB112" s="16">
        <f t="shared" si="1"/>
        <v>3855.6899999999996</v>
      </c>
      <c r="AC112" s="16"/>
      <c r="AD112" s="48"/>
      <c r="AE112" s="229"/>
      <c r="AF112" s="14"/>
      <c r="AG112" s="19"/>
      <c r="AH112" s="19"/>
      <c r="AI112" s="19"/>
      <c r="AJ112" s="19"/>
    </row>
    <row r="113" spans="1:37" s="456" customFormat="1" ht="27.6" x14ac:dyDescent="0.25">
      <c r="A113" s="455" t="s">
        <v>755</v>
      </c>
      <c r="B113" s="470" t="s">
        <v>2407</v>
      </c>
      <c r="C113" s="470"/>
      <c r="D113" s="446" t="s">
        <v>2021</v>
      </c>
      <c r="E113" s="446" t="s">
        <v>2408</v>
      </c>
      <c r="F113" s="446" t="s">
        <v>1629</v>
      </c>
      <c r="G113" s="454">
        <v>42467</v>
      </c>
      <c r="H113" s="377">
        <v>248.55</v>
      </c>
      <c r="I113" s="377">
        <v>3339.37</v>
      </c>
      <c r="J113" s="377">
        <v>891.57</v>
      </c>
      <c r="K113" s="377">
        <v>5452.25</v>
      </c>
      <c r="L113" s="377"/>
      <c r="M113" s="377">
        <v>4155.29</v>
      </c>
      <c r="N113" s="377"/>
      <c r="O113" s="377"/>
      <c r="P113" s="377"/>
      <c r="Q113" s="377"/>
      <c r="R113" s="377"/>
      <c r="S113" s="377"/>
      <c r="T113" s="377"/>
      <c r="U113" s="377"/>
      <c r="V113" s="377"/>
      <c r="W113" s="377"/>
      <c r="X113" s="377"/>
      <c r="Y113" s="377"/>
      <c r="Z113" s="377">
        <v>313.38</v>
      </c>
      <c r="AA113" s="377">
        <v>1188.79</v>
      </c>
      <c r="AB113" s="377">
        <f t="shared" si="1"/>
        <v>15589.199999999997</v>
      </c>
      <c r="AC113" s="377">
        <v>5048.08</v>
      </c>
      <c r="AD113" s="454">
        <v>46057</v>
      </c>
      <c r="AE113" s="455">
        <v>4218128</v>
      </c>
      <c r="AF113" s="393"/>
      <c r="AG113" s="319"/>
      <c r="AH113" s="319"/>
      <c r="AI113" s="319"/>
      <c r="AJ113" s="319"/>
    </row>
    <row r="114" spans="1:37" s="4" customFormat="1" ht="27.6" x14ac:dyDescent="0.25">
      <c r="A114" s="229" t="s">
        <v>756</v>
      </c>
      <c r="B114" s="227" t="s">
        <v>2262</v>
      </c>
      <c r="C114" s="227"/>
      <c r="D114" s="47" t="s">
        <v>2021</v>
      </c>
      <c r="E114" s="47" t="s">
        <v>2411</v>
      </c>
      <c r="F114" s="47" t="s">
        <v>1619</v>
      </c>
      <c r="G114" s="15">
        <v>42321</v>
      </c>
      <c r="H114" s="16">
        <v>185.89</v>
      </c>
      <c r="I114" s="16">
        <v>1651.87</v>
      </c>
      <c r="J114" s="16">
        <v>441.04</v>
      </c>
      <c r="K114" s="16">
        <v>2696.99</v>
      </c>
      <c r="L114" s="16"/>
      <c r="M114" s="16">
        <v>2055.4899999999998</v>
      </c>
      <c r="N114" s="16"/>
      <c r="O114" s="16"/>
      <c r="P114" s="16"/>
      <c r="Q114" s="16"/>
      <c r="R114" s="16"/>
      <c r="S114" s="16"/>
      <c r="T114" s="16"/>
      <c r="U114" s="16"/>
      <c r="V114" s="16"/>
      <c r="W114" s="16"/>
      <c r="X114" s="16"/>
      <c r="Y114" s="16"/>
      <c r="Z114" s="16">
        <v>155.03</v>
      </c>
      <c r="AA114" s="16">
        <v>588.04999999999995</v>
      </c>
      <c r="AB114" s="16">
        <f t="shared" si="1"/>
        <v>7774.3599999999988</v>
      </c>
      <c r="AC114" s="16"/>
      <c r="AD114" s="48"/>
      <c r="AE114" s="229"/>
      <c r="AF114" s="14"/>
      <c r="AG114" s="19"/>
      <c r="AH114" s="19"/>
      <c r="AI114" s="19"/>
      <c r="AJ114" s="19"/>
    </row>
    <row r="115" spans="1:37" s="462" customFormat="1" ht="27.6" x14ac:dyDescent="0.25">
      <c r="A115" s="457" t="s">
        <v>757</v>
      </c>
      <c r="B115" s="458" t="s">
        <v>2412</v>
      </c>
      <c r="C115" s="458"/>
      <c r="D115" s="459" t="s">
        <v>2021</v>
      </c>
      <c r="E115" s="459" t="s">
        <v>2413</v>
      </c>
      <c r="F115" s="459" t="s">
        <v>1777</v>
      </c>
      <c r="G115" s="460">
        <v>42255</v>
      </c>
      <c r="H115" s="433">
        <v>45.02</v>
      </c>
      <c r="I115" s="433">
        <v>591.89</v>
      </c>
      <c r="J115" s="433">
        <v>158.9</v>
      </c>
      <c r="K115" s="433">
        <v>967.94</v>
      </c>
      <c r="L115" s="433"/>
      <c r="M115" s="433">
        <v>737.54</v>
      </c>
      <c r="N115" s="433"/>
      <c r="O115" s="433"/>
      <c r="P115" s="433"/>
      <c r="Q115" s="433"/>
      <c r="R115" s="433"/>
      <c r="S115" s="433"/>
      <c r="T115" s="433"/>
      <c r="U115" s="433"/>
      <c r="V115" s="433"/>
      <c r="W115" s="433"/>
      <c r="X115" s="433"/>
      <c r="Y115" s="433"/>
      <c r="Z115" s="433">
        <v>55.61</v>
      </c>
      <c r="AA115" s="433">
        <v>211.87</v>
      </c>
      <c r="AB115" s="433">
        <f t="shared" si="1"/>
        <v>2768.77</v>
      </c>
      <c r="AC115" s="684" t="s">
        <v>6350</v>
      </c>
      <c r="AD115" s="685"/>
      <c r="AE115" s="685"/>
      <c r="AF115" s="686"/>
      <c r="AG115" s="385"/>
      <c r="AH115" s="385"/>
      <c r="AI115" s="385"/>
      <c r="AJ115" s="385"/>
    </row>
    <row r="116" spans="1:37" s="4" customFormat="1" ht="27.6" x14ac:dyDescent="0.25">
      <c r="A116" s="229" t="s">
        <v>758</v>
      </c>
      <c r="B116" s="227" t="s">
        <v>2327</v>
      </c>
      <c r="C116" s="227"/>
      <c r="D116" s="47" t="s">
        <v>2021</v>
      </c>
      <c r="E116" s="47" t="s">
        <v>1915</v>
      </c>
      <c r="F116" s="47" t="s">
        <v>1766</v>
      </c>
      <c r="G116" s="15">
        <v>42249</v>
      </c>
      <c r="H116" s="16">
        <v>60.91</v>
      </c>
      <c r="I116" s="16">
        <v>818.31</v>
      </c>
      <c r="J116" s="16">
        <v>218.48</v>
      </c>
      <c r="K116" s="16">
        <v>1336.04</v>
      </c>
      <c r="L116" s="16"/>
      <c r="M116" s="16">
        <v>1018.26</v>
      </c>
      <c r="N116" s="16"/>
      <c r="O116" s="16"/>
      <c r="P116" s="16"/>
      <c r="Q116" s="16"/>
      <c r="R116" s="16"/>
      <c r="S116" s="16"/>
      <c r="T116" s="16"/>
      <c r="U116" s="16"/>
      <c r="V116" s="16"/>
      <c r="W116" s="16"/>
      <c r="X116" s="16"/>
      <c r="Y116" s="16"/>
      <c r="Z116" s="16">
        <v>76.81</v>
      </c>
      <c r="AA116" s="16">
        <v>291.31</v>
      </c>
      <c r="AB116" s="16">
        <f t="shared" si="1"/>
        <v>3820.12</v>
      </c>
      <c r="AC116" s="16"/>
      <c r="AD116" s="48"/>
      <c r="AE116" s="229"/>
      <c r="AF116" s="14"/>
      <c r="AG116" s="19"/>
      <c r="AH116" s="19"/>
      <c r="AI116" s="19"/>
      <c r="AJ116" s="19"/>
    </row>
    <row r="117" spans="1:37" s="4" customFormat="1" ht="33" customHeight="1" x14ac:dyDescent="0.25">
      <c r="A117" s="594" t="s">
        <v>759</v>
      </c>
      <c r="B117" s="694" t="s">
        <v>2414</v>
      </c>
      <c r="C117" s="690"/>
      <c r="D117" s="619" t="s">
        <v>2021</v>
      </c>
      <c r="E117" s="619" t="s">
        <v>2415</v>
      </c>
      <c r="F117" s="619" t="s">
        <v>1604</v>
      </c>
      <c r="G117" s="598">
        <v>42557</v>
      </c>
      <c r="H117" s="16">
        <v>89.37</v>
      </c>
      <c r="I117" s="16">
        <v>1121.21</v>
      </c>
      <c r="J117" s="16">
        <v>304.67</v>
      </c>
      <c r="K117" s="16">
        <v>2696.99</v>
      </c>
      <c r="L117" s="16"/>
      <c r="M117" s="16">
        <v>2055.4899999999998</v>
      </c>
      <c r="N117" s="16"/>
      <c r="O117" s="16"/>
      <c r="P117" s="16"/>
      <c r="Q117" s="16"/>
      <c r="R117" s="16"/>
      <c r="S117" s="16"/>
      <c r="T117" s="16"/>
      <c r="U117" s="16"/>
      <c r="V117" s="16"/>
      <c r="W117" s="16"/>
      <c r="X117" s="16"/>
      <c r="Y117" s="16"/>
      <c r="Z117" s="16">
        <v>155.03</v>
      </c>
      <c r="AA117" s="16">
        <v>588.04999999999995</v>
      </c>
      <c r="AB117" s="16">
        <f t="shared" si="1"/>
        <v>7010.8099999999995</v>
      </c>
      <c r="AC117" s="16">
        <v>7010.81</v>
      </c>
      <c r="AD117" s="15">
        <v>43608</v>
      </c>
      <c r="AE117" s="229" t="s">
        <v>1206</v>
      </c>
      <c r="AF117" s="14"/>
      <c r="AG117" s="19"/>
      <c r="AH117" s="19"/>
      <c r="AI117" s="19"/>
      <c r="AJ117" s="19"/>
    </row>
    <row r="118" spans="1:37" s="4" customFormat="1" ht="30.75" customHeight="1" x14ac:dyDescent="0.25">
      <c r="A118" s="595"/>
      <c r="B118" s="696"/>
      <c r="C118" s="692"/>
      <c r="D118" s="620"/>
      <c r="E118" s="620"/>
      <c r="F118" s="620"/>
      <c r="G118" s="599"/>
      <c r="H118" s="16">
        <v>122.92</v>
      </c>
      <c r="I118" s="16">
        <v>1651.87</v>
      </c>
      <c r="J118" s="16">
        <v>441.03</v>
      </c>
      <c r="K118" s="16">
        <v>1840.25</v>
      </c>
      <c r="L118" s="16"/>
      <c r="M118" s="16">
        <v>1401.51</v>
      </c>
      <c r="N118" s="16"/>
      <c r="O118" s="16"/>
      <c r="P118" s="16"/>
      <c r="Q118" s="16"/>
      <c r="R118" s="16"/>
      <c r="S118" s="16"/>
      <c r="T118" s="16"/>
      <c r="U118" s="16"/>
      <c r="V118" s="16"/>
      <c r="W118" s="16"/>
      <c r="X118" s="16"/>
      <c r="Y118" s="16"/>
      <c r="Z118" s="16">
        <v>105.62</v>
      </c>
      <c r="AA118" s="16">
        <v>406.23</v>
      </c>
      <c r="AB118" s="16">
        <f t="shared" si="1"/>
        <v>5969.43</v>
      </c>
      <c r="AC118" s="16">
        <v>5969.43</v>
      </c>
      <c r="AD118" s="15">
        <v>43259</v>
      </c>
      <c r="AE118" s="229" t="s">
        <v>1207</v>
      </c>
      <c r="AF118" s="14"/>
      <c r="AG118" s="19"/>
      <c r="AH118" s="19"/>
      <c r="AI118" s="19"/>
      <c r="AJ118" s="19"/>
    </row>
    <row r="119" spans="1:37" s="4" customFormat="1" ht="27.6" x14ac:dyDescent="0.25">
      <c r="A119" s="229" t="s">
        <v>760</v>
      </c>
      <c r="B119" s="227" t="s">
        <v>1734</v>
      </c>
      <c r="C119" s="227"/>
      <c r="D119" s="47" t="s">
        <v>2021</v>
      </c>
      <c r="E119" s="47" t="s">
        <v>2416</v>
      </c>
      <c r="F119" s="47" t="s">
        <v>1619</v>
      </c>
      <c r="G119" s="15">
        <v>42290</v>
      </c>
      <c r="H119" s="16">
        <v>61.47</v>
      </c>
      <c r="I119" s="16">
        <v>825.93</v>
      </c>
      <c r="J119" s="16">
        <v>220.51</v>
      </c>
      <c r="K119" s="16">
        <v>1348.49</v>
      </c>
      <c r="L119" s="16"/>
      <c r="M119" s="16">
        <v>1027.75</v>
      </c>
      <c r="N119" s="16"/>
      <c r="O119" s="16"/>
      <c r="P119" s="16"/>
      <c r="Q119" s="16"/>
      <c r="R119" s="16"/>
      <c r="S119" s="16"/>
      <c r="T119" s="16"/>
      <c r="U119" s="16"/>
      <c r="V119" s="16"/>
      <c r="W119" s="16"/>
      <c r="X119" s="16"/>
      <c r="Y119" s="16"/>
      <c r="Z119" s="16">
        <v>77.52</v>
      </c>
      <c r="AA119" s="16">
        <v>294.02</v>
      </c>
      <c r="AB119" s="16">
        <f t="shared" si="1"/>
        <v>3855.6899999999996</v>
      </c>
      <c r="AC119" s="16"/>
      <c r="AD119" s="48"/>
      <c r="AE119" s="229"/>
      <c r="AF119" s="14"/>
      <c r="AG119" s="19"/>
      <c r="AH119" s="19"/>
      <c r="AI119" s="19"/>
      <c r="AJ119" s="19"/>
    </row>
    <row r="120" spans="1:37" s="4" customFormat="1" ht="27.6" x14ac:dyDescent="0.25">
      <c r="A120" s="229" t="s">
        <v>761</v>
      </c>
      <c r="B120" s="227" t="s">
        <v>2262</v>
      </c>
      <c r="C120" s="227"/>
      <c r="D120" s="47" t="s">
        <v>2021</v>
      </c>
      <c r="E120" s="47" t="s">
        <v>2417</v>
      </c>
      <c r="F120" s="47" t="s">
        <v>1777</v>
      </c>
      <c r="G120" s="15">
        <v>42334</v>
      </c>
      <c r="H120" s="16">
        <v>122.96</v>
      </c>
      <c r="I120" s="16">
        <v>1651.87</v>
      </c>
      <c r="J120" s="16">
        <v>441.04</v>
      </c>
      <c r="K120" s="16">
        <v>2696.99</v>
      </c>
      <c r="L120" s="16"/>
      <c r="M120" s="16">
        <v>2055.4899999999998</v>
      </c>
      <c r="N120" s="16"/>
      <c r="O120" s="16"/>
      <c r="P120" s="16"/>
      <c r="Q120" s="16"/>
      <c r="R120" s="16"/>
      <c r="S120" s="16"/>
      <c r="T120" s="16"/>
      <c r="U120" s="16"/>
      <c r="V120" s="16"/>
      <c r="W120" s="16"/>
      <c r="X120" s="16"/>
      <c r="Y120" s="16"/>
      <c r="Z120" s="16">
        <v>155.03</v>
      </c>
      <c r="AA120" s="16">
        <v>588.04999999999995</v>
      </c>
      <c r="AB120" s="16">
        <f t="shared" si="1"/>
        <v>7711.4299999999994</v>
      </c>
      <c r="AC120" s="16">
        <v>7819.87</v>
      </c>
      <c r="AD120" s="15">
        <v>43523</v>
      </c>
      <c r="AE120" s="229" t="s">
        <v>1208</v>
      </c>
      <c r="AF120" s="14"/>
      <c r="AG120" s="19"/>
      <c r="AH120" s="19"/>
      <c r="AI120" s="19"/>
      <c r="AJ120" s="19"/>
    </row>
    <row r="121" spans="1:37" s="4" customFormat="1" ht="28.5" customHeight="1" x14ac:dyDescent="0.25">
      <c r="A121" s="594" t="s">
        <v>762</v>
      </c>
      <c r="B121" s="694" t="s">
        <v>2418</v>
      </c>
      <c r="C121" s="690"/>
      <c r="D121" s="619" t="s">
        <v>2021</v>
      </c>
      <c r="E121" s="619" t="s">
        <v>2419</v>
      </c>
      <c r="F121" s="619" t="s">
        <v>1619</v>
      </c>
      <c r="G121" s="15">
        <v>42417</v>
      </c>
      <c r="H121" s="16">
        <v>33.770000000000003</v>
      </c>
      <c r="I121" s="16">
        <v>442.9</v>
      </c>
      <c r="J121" s="16">
        <v>118.2</v>
      </c>
      <c r="K121" s="16">
        <v>732.28</v>
      </c>
      <c r="L121" s="16">
        <v>557.41999999999996</v>
      </c>
      <c r="M121" s="16"/>
      <c r="N121" s="16"/>
      <c r="O121" s="16"/>
      <c r="P121" s="16"/>
      <c r="Q121" s="16"/>
      <c r="R121" s="16"/>
      <c r="S121" s="16"/>
      <c r="T121" s="16"/>
      <c r="U121" s="16"/>
      <c r="V121" s="16"/>
      <c r="W121" s="16"/>
      <c r="X121" s="16"/>
      <c r="Y121" s="16"/>
      <c r="Z121" s="16">
        <v>41.55</v>
      </c>
      <c r="AA121" s="16">
        <v>158.44999999999999</v>
      </c>
      <c r="AB121" s="16">
        <f t="shared" si="1"/>
        <v>2084.5700000000002</v>
      </c>
      <c r="AC121" s="16">
        <v>2069.02</v>
      </c>
      <c r="AD121" s="15">
        <v>42773</v>
      </c>
      <c r="AE121" s="229"/>
      <c r="AF121" s="14"/>
      <c r="AG121" s="19"/>
      <c r="AH121" s="19"/>
      <c r="AI121" s="19"/>
      <c r="AJ121" s="19"/>
    </row>
    <row r="122" spans="1:37" s="4" customFormat="1" ht="28.5" customHeight="1" x14ac:dyDescent="0.25">
      <c r="A122" s="595"/>
      <c r="B122" s="696"/>
      <c r="C122" s="692"/>
      <c r="D122" s="620"/>
      <c r="E122" s="620"/>
      <c r="F122" s="620"/>
      <c r="G122" s="15">
        <v>42767</v>
      </c>
      <c r="H122" s="16">
        <v>34.18</v>
      </c>
      <c r="I122" s="16">
        <v>448.31</v>
      </c>
      <c r="J122" s="16">
        <v>119.64</v>
      </c>
      <c r="K122" s="16">
        <v>723.45</v>
      </c>
      <c r="L122" s="16">
        <v>550.70000000000005</v>
      </c>
      <c r="M122" s="16"/>
      <c r="N122" s="16"/>
      <c r="O122" s="16"/>
      <c r="P122" s="16"/>
      <c r="Q122" s="16"/>
      <c r="R122" s="16"/>
      <c r="S122" s="16"/>
      <c r="T122" s="16"/>
      <c r="U122" s="16"/>
      <c r="V122" s="16"/>
      <c r="W122" s="16"/>
      <c r="X122" s="16"/>
      <c r="Y122" s="16"/>
      <c r="Z122" s="16">
        <v>42.06</v>
      </c>
      <c r="AA122" s="16">
        <v>160.38999999999999</v>
      </c>
      <c r="AB122" s="16">
        <f t="shared" si="1"/>
        <v>2078.73</v>
      </c>
      <c r="AC122" s="16"/>
      <c r="AD122" s="48"/>
      <c r="AE122" s="229" t="s">
        <v>1209</v>
      </c>
      <c r="AF122" s="14"/>
      <c r="AG122" s="19"/>
      <c r="AH122" s="19"/>
      <c r="AI122" s="19"/>
      <c r="AJ122" s="19"/>
    </row>
    <row r="123" spans="1:37" s="4" customFormat="1" ht="27.6" x14ac:dyDescent="0.25">
      <c r="A123" s="229" t="s">
        <v>763</v>
      </c>
      <c r="B123" s="227" t="s">
        <v>1745</v>
      </c>
      <c r="C123" s="227"/>
      <c r="D123" s="47" t="s">
        <v>2021</v>
      </c>
      <c r="E123" s="47" t="s">
        <v>2420</v>
      </c>
      <c r="F123" s="47" t="s">
        <v>1615</v>
      </c>
      <c r="G123" s="15">
        <v>42300</v>
      </c>
      <c r="H123" s="16">
        <v>59.75</v>
      </c>
      <c r="I123" s="16">
        <v>802.67</v>
      </c>
      <c r="J123" s="16">
        <v>214.31</v>
      </c>
      <c r="K123" s="16">
        <v>1310.5</v>
      </c>
      <c r="L123" s="16"/>
      <c r="M123" s="16">
        <v>998.8</v>
      </c>
      <c r="N123" s="16"/>
      <c r="O123" s="16"/>
      <c r="P123" s="16"/>
      <c r="Q123" s="16"/>
      <c r="R123" s="16"/>
      <c r="S123" s="16"/>
      <c r="T123" s="16"/>
      <c r="U123" s="16"/>
      <c r="V123" s="16"/>
      <c r="W123" s="16"/>
      <c r="X123" s="16"/>
      <c r="Y123" s="16"/>
      <c r="Z123" s="16">
        <v>75.33</v>
      </c>
      <c r="AA123" s="16">
        <v>285.75</v>
      </c>
      <c r="AB123" s="16">
        <f t="shared" si="1"/>
        <v>3747.1099999999997</v>
      </c>
      <c r="AC123" s="16">
        <v>3747.11</v>
      </c>
      <c r="AD123" s="15">
        <v>42752</v>
      </c>
      <c r="AE123" s="229" t="s">
        <v>1210</v>
      </c>
      <c r="AF123" s="14"/>
      <c r="AG123" s="19"/>
      <c r="AH123" s="19"/>
      <c r="AI123" s="19"/>
      <c r="AJ123" s="19"/>
    </row>
    <row r="124" spans="1:37" s="4" customFormat="1" ht="27.6" x14ac:dyDescent="0.25">
      <c r="A124" s="229" t="s">
        <v>764</v>
      </c>
      <c r="B124" s="227" t="s">
        <v>1745</v>
      </c>
      <c r="C124" s="227"/>
      <c r="D124" s="47" t="s">
        <v>2021</v>
      </c>
      <c r="E124" s="47" t="s">
        <v>2421</v>
      </c>
      <c r="F124" s="47" t="s">
        <v>1604</v>
      </c>
      <c r="G124" s="15">
        <v>42332</v>
      </c>
      <c r="H124" s="16">
        <v>61.01</v>
      </c>
      <c r="I124" s="16">
        <v>819.6</v>
      </c>
      <c r="J124" s="16">
        <v>218.82</v>
      </c>
      <c r="K124" s="16">
        <v>1338.14</v>
      </c>
      <c r="L124" s="16"/>
      <c r="M124" s="16">
        <v>1019.87</v>
      </c>
      <c r="N124" s="16"/>
      <c r="O124" s="16"/>
      <c r="P124" s="16"/>
      <c r="Q124" s="16"/>
      <c r="R124" s="16"/>
      <c r="S124" s="16"/>
      <c r="T124" s="16"/>
      <c r="U124" s="16"/>
      <c r="V124" s="16"/>
      <c r="W124" s="16"/>
      <c r="X124" s="16"/>
      <c r="Y124" s="16"/>
      <c r="Z124" s="16">
        <v>76.92</v>
      </c>
      <c r="AA124" s="16">
        <v>291.77</v>
      </c>
      <c r="AB124" s="16">
        <f t="shared" si="1"/>
        <v>3826.13</v>
      </c>
      <c r="AC124" s="16">
        <v>3826.13</v>
      </c>
      <c r="AD124" s="15">
        <v>44069</v>
      </c>
      <c r="AE124" s="229" t="s">
        <v>1211</v>
      </c>
      <c r="AF124" s="14"/>
      <c r="AG124" s="19"/>
      <c r="AH124" s="19"/>
      <c r="AI124" s="19"/>
      <c r="AJ124" s="19"/>
    </row>
    <row r="125" spans="1:37" s="4" customFormat="1" ht="28.5" customHeight="1" x14ac:dyDescent="0.25">
      <c r="A125" s="594" t="s">
        <v>765</v>
      </c>
      <c r="B125" s="694" t="s">
        <v>2422</v>
      </c>
      <c r="C125" s="619"/>
      <c r="D125" s="619" t="s">
        <v>2021</v>
      </c>
      <c r="E125" s="619" t="s">
        <v>2423</v>
      </c>
      <c r="F125" s="619" t="s">
        <v>1614</v>
      </c>
      <c r="G125" s="598">
        <v>42439</v>
      </c>
      <c r="H125" s="669">
        <v>88.61</v>
      </c>
      <c r="I125" s="669">
        <v>1172.02</v>
      </c>
      <c r="J125" s="669">
        <v>314.16000000000003</v>
      </c>
      <c r="K125" s="669">
        <v>1915.79</v>
      </c>
      <c r="L125" s="669"/>
      <c r="M125" s="669">
        <v>2491.7199999999998</v>
      </c>
      <c r="N125" s="723"/>
      <c r="O125" s="723"/>
      <c r="P125" s="723"/>
      <c r="Q125" s="723"/>
      <c r="R125" s="723"/>
      <c r="S125" s="679"/>
      <c r="T125" s="679"/>
      <c r="U125" s="679"/>
      <c r="V125" s="679"/>
      <c r="W125" s="679"/>
      <c r="X125" s="679"/>
      <c r="Y125" s="679"/>
      <c r="Z125" s="669">
        <v>110.09</v>
      </c>
      <c r="AA125" s="669">
        <v>418.87</v>
      </c>
      <c r="AB125" s="669">
        <f t="shared" si="1"/>
        <v>6511.2599999999993</v>
      </c>
      <c r="AC125" s="16">
        <v>7185.51</v>
      </c>
      <c r="AD125" s="15">
        <v>44855</v>
      </c>
      <c r="AE125" s="229">
        <v>3390014</v>
      </c>
      <c r="AF125" s="14"/>
      <c r="AG125" s="19"/>
      <c r="AH125" s="19"/>
      <c r="AI125" s="19"/>
      <c r="AJ125" s="19"/>
    </row>
    <row r="126" spans="1:37" s="4" customFormat="1" ht="13.8" x14ac:dyDescent="0.25">
      <c r="A126" s="595"/>
      <c r="B126" s="696"/>
      <c r="C126" s="620"/>
      <c r="D126" s="620"/>
      <c r="E126" s="620"/>
      <c r="F126" s="620"/>
      <c r="G126" s="599"/>
      <c r="H126" s="670"/>
      <c r="I126" s="670"/>
      <c r="J126" s="670"/>
      <c r="K126" s="670"/>
      <c r="L126" s="670"/>
      <c r="M126" s="670"/>
      <c r="N126" s="723"/>
      <c r="O126" s="723"/>
      <c r="P126" s="723"/>
      <c r="Q126" s="723"/>
      <c r="R126" s="723"/>
      <c r="S126" s="680"/>
      <c r="T126" s="680"/>
      <c r="U126" s="680"/>
      <c r="V126" s="680"/>
      <c r="W126" s="680"/>
      <c r="X126" s="680"/>
      <c r="Y126" s="680"/>
      <c r="Z126" s="670"/>
      <c r="AA126" s="670"/>
      <c r="AB126" s="670"/>
      <c r="AC126" s="16">
        <v>-674.25</v>
      </c>
      <c r="AD126" s="15">
        <v>44855</v>
      </c>
      <c r="AE126" s="229">
        <v>3395567</v>
      </c>
      <c r="AF126" s="14"/>
      <c r="AG126" s="19"/>
      <c r="AH126" s="19"/>
      <c r="AI126" s="19"/>
      <c r="AJ126" s="19"/>
      <c r="AK126" s="4" t="s">
        <v>5129</v>
      </c>
    </row>
    <row r="127" spans="1:37" s="4" customFormat="1" ht="27.6" x14ac:dyDescent="0.25">
      <c r="A127" s="229" t="s">
        <v>766</v>
      </c>
      <c r="B127" s="227" t="s">
        <v>2424</v>
      </c>
      <c r="C127" s="227"/>
      <c r="D127" s="47" t="s">
        <v>2021</v>
      </c>
      <c r="E127" s="47" t="s">
        <v>2425</v>
      </c>
      <c r="F127" s="47" t="s">
        <v>1633</v>
      </c>
      <c r="G127" s="15">
        <v>42436</v>
      </c>
      <c r="H127" s="16">
        <v>59.54</v>
      </c>
      <c r="I127" s="16">
        <v>799.96</v>
      </c>
      <c r="J127" s="16">
        <v>213.58</v>
      </c>
      <c r="K127" s="16">
        <v>1306.0899999999999</v>
      </c>
      <c r="L127" s="16"/>
      <c r="M127" s="16">
        <v>995.43</v>
      </c>
      <c r="N127" s="16"/>
      <c r="O127" s="16"/>
      <c r="P127" s="16"/>
      <c r="Q127" s="16"/>
      <c r="R127" s="16"/>
      <c r="S127" s="16"/>
      <c r="T127" s="16"/>
      <c r="U127" s="16"/>
      <c r="V127" s="16"/>
      <c r="W127" s="16"/>
      <c r="X127" s="16"/>
      <c r="Y127" s="16"/>
      <c r="Z127" s="16">
        <v>75.09</v>
      </c>
      <c r="AA127" s="16">
        <v>284.77</v>
      </c>
      <c r="AB127" s="16">
        <f t="shared" si="1"/>
        <v>3734.46</v>
      </c>
      <c r="AC127" s="16"/>
      <c r="AD127" s="48"/>
      <c r="AE127" s="229"/>
      <c r="AF127" s="14"/>
      <c r="AG127" s="19"/>
      <c r="AH127" s="19"/>
      <c r="AI127" s="19"/>
      <c r="AJ127" s="19"/>
    </row>
    <row r="128" spans="1:37" s="4" customFormat="1" ht="27.6" x14ac:dyDescent="0.25">
      <c r="A128" s="229" t="s">
        <v>767</v>
      </c>
      <c r="B128" s="227" t="s">
        <v>2426</v>
      </c>
      <c r="C128" s="227"/>
      <c r="D128" s="47" t="s">
        <v>2021</v>
      </c>
      <c r="E128" s="47" t="s">
        <v>2427</v>
      </c>
      <c r="F128" s="47" t="s">
        <v>2260</v>
      </c>
      <c r="G128" s="15">
        <v>42664</v>
      </c>
      <c r="H128" s="16">
        <v>64.94</v>
      </c>
      <c r="I128" s="16">
        <v>857.22</v>
      </c>
      <c r="J128" s="16">
        <v>229.89</v>
      </c>
      <c r="K128" s="16">
        <v>1401.43</v>
      </c>
      <c r="L128" s="16"/>
      <c r="M128" s="16">
        <v>1067.6400000000001</v>
      </c>
      <c r="N128" s="16"/>
      <c r="O128" s="16"/>
      <c r="P128" s="16"/>
      <c r="Q128" s="16"/>
      <c r="R128" s="16"/>
      <c r="S128" s="16"/>
      <c r="T128" s="16"/>
      <c r="U128" s="16"/>
      <c r="V128" s="16"/>
      <c r="W128" s="16"/>
      <c r="X128" s="16"/>
      <c r="Y128" s="16"/>
      <c r="Z128" s="16">
        <v>80.52</v>
      </c>
      <c r="AA128" s="16">
        <v>306.52</v>
      </c>
      <c r="AB128" s="16">
        <f t="shared" si="1"/>
        <v>4008.1600000000008</v>
      </c>
      <c r="AC128" s="16">
        <v>4008.16</v>
      </c>
      <c r="AD128" s="15">
        <v>42745</v>
      </c>
      <c r="AE128" s="229" t="s">
        <v>1212</v>
      </c>
      <c r="AF128" s="14"/>
      <c r="AG128" s="19"/>
      <c r="AH128" s="19"/>
      <c r="AI128" s="19"/>
      <c r="AJ128" s="19"/>
    </row>
    <row r="129" spans="1:37" s="4" customFormat="1" ht="28.5" customHeight="1" x14ac:dyDescent="0.25">
      <c r="A129" s="594" t="s">
        <v>768</v>
      </c>
      <c r="B129" s="694" t="s">
        <v>2428</v>
      </c>
      <c r="C129" s="690"/>
      <c r="D129" s="619" t="s">
        <v>2021</v>
      </c>
      <c r="E129" s="619" t="s">
        <v>2429</v>
      </c>
      <c r="F129" s="619" t="s">
        <v>1614</v>
      </c>
      <c r="G129" s="598">
        <v>42409</v>
      </c>
      <c r="H129" s="16">
        <v>59.7</v>
      </c>
      <c r="I129" s="16">
        <v>802.18</v>
      </c>
      <c r="J129" s="16">
        <v>214.17</v>
      </c>
      <c r="K129" s="16">
        <v>1309.7</v>
      </c>
      <c r="L129" s="16"/>
      <c r="M129" s="16">
        <v>998.18</v>
      </c>
      <c r="N129" s="16"/>
      <c r="O129" s="16"/>
      <c r="P129" s="16"/>
      <c r="Q129" s="16"/>
      <c r="R129" s="16"/>
      <c r="S129" s="16"/>
      <c r="T129" s="16"/>
      <c r="U129" s="16"/>
      <c r="V129" s="16"/>
      <c r="W129" s="16"/>
      <c r="X129" s="16"/>
      <c r="Y129" s="16"/>
      <c r="Z129" s="16">
        <v>75.290000000000006</v>
      </c>
      <c r="AA129" s="16">
        <v>285.56</v>
      </c>
      <c r="AB129" s="16">
        <f t="shared" si="1"/>
        <v>3744.7799999999997</v>
      </c>
      <c r="AC129" s="16"/>
      <c r="AD129" s="48"/>
      <c r="AE129" s="229"/>
      <c r="AF129" s="14"/>
      <c r="AG129" s="19"/>
      <c r="AH129" s="19"/>
      <c r="AI129" s="19"/>
      <c r="AJ129" s="19"/>
    </row>
    <row r="130" spans="1:37" s="4" customFormat="1" ht="28.5" customHeight="1" x14ac:dyDescent="0.25">
      <c r="A130" s="595"/>
      <c r="B130" s="696"/>
      <c r="C130" s="692"/>
      <c r="D130" s="620"/>
      <c r="E130" s="620"/>
      <c r="F130" s="620"/>
      <c r="G130" s="599"/>
      <c r="H130" s="16">
        <v>129.80000000000001</v>
      </c>
      <c r="I130" s="16">
        <v>1713.37</v>
      </c>
      <c r="J130" s="16">
        <v>459.5</v>
      </c>
      <c r="K130" s="16">
        <v>2801.12</v>
      </c>
      <c r="L130" s="16"/>
      <c r="M130" s="16">
        <v>2133.94</v>
      </c>
      <c r="N130" s="16"/>
      <c r="O130" s="16"/>
      <c r="P130" s="16"/>
      <c r="Q130" s="16"/>
      <c r="R130" s="16"/>
      <c r="S130" s="16"/>
      <c r="T130" s="16"/>
      <c r="U130" s="16"/>
      <c r="V130" s="16"/>
      <c r="W130" s="16"/>
      <c r="X130" s="16"/>
      <c r="Y130" s="16"/>
      <c r="Z130" s="16">
        <v>160.94999999999999</v>
      </c>
      <c r="AA130" s="16">
        <v>612.66999999999996</v>
      </c>
      <c r="AB130" s="16">
        <f t="shared" si="1"/>
        <v>8011.3499999999995</v>
      </c>
      <c r="AC130" s="16"/>
      <c r="AD130" s="48"/>
      <c r="AE130" s="229"/>
      <c r="AF130" s="14"/>
      <c r="AG130" s="19"/>
      <c r="AH130" s="19"/>
      <c r="AI130" s="19"/>
      <c r="AJ130" s="19"/>
    </row>
    <row r="131" spans="1:37" s="4" customFormat="1" ht="27.6" x14ac:dyDescent="0.25">
      <c r="A131" s="229" t="s">
        <v>769</v>
      </c>
      <c r="B131" s="227" t="s">
        <v>2430</v>
      </c>
      <c r="C131" s="227"/>
      <c r="D131" s="47" t="s">
        <v>2021</v>
      </c>
      <c r="E131" s="47" t="s">
        <v>2431</v>
      </c>
      <c r="F131" s="47" t="s">
        <v>1633</v>
      </c>
      <c r="G131" s="15">
        <v>42257</v>
      </c>
      <c r="H131" s="16">
        <v>130.32</v>
      </c>
      <c r="I131" s="16">
        <v>1720.17</v>
      </c>
      <c r="J131" s="16">
        <v>461.31</v>
      </c>
      <c r="K131" s="16">
        <v>2812.21</v>
      </c>
      <c r="L131" s="16"/>
      <c r="M131" s="16">
        <v>2142.39</v>
      </c>
      <c r="N131" s="16"/>
      <c r="O131" s="16"/>
      <c r="P131" s="16"/>
      <c r="Q131" s="16"/>
      <c r="R131" s="16"/>
      <c r="S131" s="16"/>
      <c r="T131" s="16"/>
      <c r="U131" s="16"/>
      <c r="V131" s="16"/>
      <c r="W131" s="16"/>
      <c r="X131" s="16"/>
      <c r="Y131" s="16"/>
      <c r="Z131" s="16">
        <v>161.59</v>
      </c>
      <c r="AA131" s="16">
        <v>615.08000000000004</v>
      </c>
      <c r="AB131" s="16">
        <f t="shared" si="1"/>
        <v>8043.07</v>
      </c>
      <c r="AC131" s="16"/>
      <c r="AD131" s="48"/>
      <c r="AE131" s="229"/>
      <c r="AF131" s="14"/>
      <c r="AG131" s="19"/>
      <c r="AH131" s="19"/>
      <c r="AI131" s="19"/>
      <c r="AJ131" s="19"/>
    </row>
    <row r="132" spans="1:37" s="4" customFormat="1" ht="27.6" x14ac:dyDescent="0.25">
      <c r="A132" s="229" t="s">
        <v>770</v>
      </c>
      <c r="B132" s="227" t="s">
        <v>2432</v>
      </c>
      <c r="C132" s="227"/>
      <c r="D132" s="47" t="s">
        <v>2021</v>
      </c>
      <c r="E132" s="47" t="s">
        <v>2433</v>
      </c>
      <c r="F132" s="47" t="s">
        <v>2119</v>
      </c>
      <c r="G132" s="15">
        <v>42685</v>
      </c>
      <c r="H132" s="16">
        <v>34.75</v>
      </c>
      <c r="I132" s="16">
        <v>455.74</v>
      </c>
      <c r="J132" s="16">
        <v>121.63</v>
      </c>
      <c r="K132" s="16">
        <v>744.42</v>
      </c>
      <c r="L132" s="16"/>
      <c r="M132" s="16">
        <v>566.66</v>
      </c>
      <c r="N132" s="16"/>
      <c r="O132" s="16"/>
      <c r="P132" s="16"/>
      <c r="Q132" s="16"/>
      <c r="R132" s="16"/>
      <c r="S132" s="16"/>
      <c r="T132" s="16"/>
      <c r="U132" s="16"/>
      <c r="V132" s="16"/>
      <c r="W132" s="16"/>
      <c r="X132" s="16"/>
      <c r="Y132" s="16"/>
      <c r="Z132" s="16">
        <v>42.76</v>
      </c>
      <c r="AA132" s="16">
        <v>163.05000000000001</v>
      </c>
      <c r="AB132" s="16">
        <f t="shared" si="1"/>
        <v>2129.0099999999998</v>
      </c>
      <c r="AC132" s="16">
        <v>2158.9499999999998</v>
      </c>
      <c r="AD132" s="15">
        <v>43546</v>
      </c>
      <c r="AE132" s="229" t="s">
        <v>1213</v>
      </c>
      <c r="AF132" s="14"/>
      <c r="AG132" s="19"/>
      <c r="AH132" s="19"/>
      <c r="AI132" s="19"/>
      <c r="AJ132" s="19"/>
    </row>
    <row r="133" spans="1:37" s="4" customFormat="1" ht="27.6" x14ac:dyDescent="0.25">
      <c r="A133" s="229" t="s">
        <v>771</v>
      </c>
      <c r="B133" s="227" t="s">
        <v>2434</v>
      </c>
      <c r="C133" s="227"/>
      <c r="D133" s="47" t="s">
        <v>2021</v>
      </c>
      <c r="E133" s="47" t="s">
        <v>2435</v>
      </c>
      <c r="F133" s="47" t="s">
        <v>1600</v>
      </c>
      <c r="G133" s="15">
        <v>42648</v>
      </c>
      <c r="H133" s="16">
        <v>60.02</v>
      </c>
      <c r="I133" s="16">
        <v>806.31</v>
      </c>
      <c r="J133" s="16">
        <v>215.28</v>
      </c>
      <c r="K133" s="16">
        <v>1316.45</v>
      </c>
      <c r="L133" s="16"/>
      <c r="M133" s="16">
        <v>1003.32</v>
      </c>
      <c r="N133" s="16"/>
      <c r="O133" s="16"/>
      <c r="P133" s="16"/>
      <c r="Q133" s="16"/>
      <c r="R133" s="16"/>
      <c r="S133" s="16"/>
      <c r="T133" s="16"/>
      <c r="U133" s="16"/>
      <c r="V133" s="16"/>
      <c r="W133" s="16"/>
      <c r="X133" s="16"/>
      <c r="Y133" s="16"/>
      <c r="Z133" s="17">
        <v>0</v>
      </c>
      <c r="AA133" s="16">
        <v>287.02999999999997</v>
      </c>
      <c r="AB133" s="16">
        <f t="shared" si="1"/>
        <v>3688.41</v>
      </c>
      <c r="AC133" s="16">
        <v>3840</v>
      </c>
      <c r="AD133" s="15">
        <v>42977</v>
      </c>
      <c r="AE133" s="229" t="s">
        <v>1214</v>
      </c>
      <c r="AF133" s="14"/>
      <c r="AG133" s="19"/>
      <c r="AH133" s="19"/>
      <c r="AI133" s="19"/>
      <c r="AJ133" s="19"/>
    </row>
    <row r="134" spans="1:37" s="4" customFormat="1" ht="27.6" x14ac:dyDescent="0.25">
      <c r="A134" s="229" t="s">
        <v>772</v>
      </c>
      <c r="B134" s="227" t="s">
        <v>2436</v>
      </c>
      <c r="C134" s="227"/>
      <c r="D134" s="47" t="s">
        <v>2021</v>
      </c>
      <c r="E134" s="47" t="s">
        <v>2384</v>
      </c>
      <c r="F134" s="47" t="s">
        <v>1619</v>
      </c>
      <c r="G134" s="15">
        <v>42590</v>
      </c>
      <c r="H134" s="16">
        <v>60.02</v>
      </c>
      <c r="I134" s="16">
        <v>806.31</v>
      </c>
      <c r="J134" s="16">
        <v>215.28</v>
      </c>
      <c r="K134" s="16">
        <v>1316.45</v>
      </c>
      <c r="L134" s="16"/>
      <c r="M134" s="16">
        <v>1003.32</v>
      </c>
      <c r="N134" s="16"/>
      <c r="O134" s="16"/>
      <c r="P134" s="16"/>
      <c r="Q134" s="16"/>
      <c r="R134" s="16"/>
      <c r="S134" s="16"/>
      <c r="T134" s="16"/>
      <c r="U134" s="16"/>
      <c r="V134" s="16"/>
      <c r="W134" s="16"/>
      <c r="X134" s="16"/>
      <c r="Y134" s="16"/>
      <c r="Z134" s="16">
        <v>75.67</v>
      </c>
      <c r="AA134" s="16">
        <v>287.02999999999997</v>
      </c>
      <c r="AB134" s="16">
        <f t="shared" si="1"/>
        <v>3764.08</v>
      </c>
      <c r="AC134" s="16">
        <v>3801.85</v>
      </c>
      <c r="AD134" s="15">
        <v>42853</v>
      </c>
      <c r="AE134" s="229" t="s">
        <v>1215</v>
      </c>
      <c r="AF134" s="14"/>
      <c r="AG134" s="19"/>
      <c r="AH134" s="19"/>
      <c r="AI134" s="19"/>
      <c r="AJ134" s="19"/>
    </row>
    <row r="135" spans="1:37" s="4" customFormat="1" ht="27.6" x14ac:dyDescent="0.25">
      <c r="A135" s="229" t="s">
        <v>773</v>
      </c>
      <c r="B135" s="227" t="s">
        <v>2437</v>
      </c>
      <c r="C135" s="227"/>
      <c r="D135" s="47" t="s">
        <v>2021</v>
      </c>
      <c r="E135" s="47" t="s">
        <v>2419</v>
      </c>
      <c r="F135" s="47" t="s">
        <v>1619</v>
      </c>
      <c r="G135" s="15">
        <v>42598</v>
      </c>
      <c r="H135" s="16">
        <v>90.88</v>
      </c>
      <c r="I135" s="16">
        <v>1194.81</v>
      </c>
      <c r="J135" s="16">
        <v>320.75</v>
      </c>
      <c r="K135" s="16">
        <v>1953.92</v>
      </c>
      <c r="L135" s="16"/>
      <c r="M135" s="16">
        <v>1488.83</v>
      </c>
      <c r="N135" s="16"/>
      <c r="O135" s="16"/>
      <c r="P135" s="16"/>
      <c r="Q135" s="16"/>
      <c r="R135" s="16"/>
      <c r="S135" s="16"/>
      <c r="T135" s="16"/>
      <c r="U135" s="16"/>
      <c r="V135" s="16"/>
      <c r="W135" s="16"/>
      <c r="X135" s="16"/>
      <c r="Y135" s="16"/>
      <c r="Z135" s="16">
        <v>112.26</v>
      </c>
      <c r="AA135" s="16">
        <v>427.66</v>
      </c>
      <c r="AB135" s="16">
        <f t="shared" si="1"/>
        <v>5589.1100000000006</v>
      </c>
      <c r="AC135" s="16"/>
      <c r="AD135" s="229"/>
      <c r="AE135" s="229"/>
      <c r="AF135" s="14"/>
      <c r="AG135" s="19"/>
      <c r="AH135" s="19"/>
      <c r="AI135" s="19"/>
      <c r="AJ135" s="19"/>
    </row>
    <row r="136" spans="1:37" s="4" customFormat="1" ht="27.6" x14ac:dyDescent="0.25">
      <c r="A136" s="229" t="s">
        <v>774</v>
      </c>
      <c r="B136" s="227" t="s">
        <v>2438</v>
      </c>
      <c r="C136" s="227"/>
      <c r="D136" s="47" t="s">
        <v>2021</v>
      </c>
      <c r="E136" s="47" t="s">
        <v>2439</v>
      </c>
      <c r="F136" s="47" t="s">
        <v>2220</v>
      </c>
      <c r="G136" s="15">
        <v>42640</v>
      </c>
      <c r="H136" s="16">
        <v>60.02</v>
      </c>
      <c r="I136" s="16">
        <v>806.31</v>
      </c>
      <c r="J136" s="16">
        <v>215.28</v>
      </c>
      <c r="K136" s="16">
        <v>1316.45</v>
      </c>
      <c r="L136" s="16">
        <v>1003.32</v>
      </c>
      <c r="M136" s="16"/>
      <c r="N136" s="16"/>
      <c r="O136" s="16"/>
      <c r="P136" s="16"/>
      <c r="Q136" s="16"/>
      <c r="R136" s="16"/>
      <c r="S136" s="16"/>
      <c r="T136" s="16"/>
      <c r="U136" s="16"/>
      <c r="V136" s="16"/>
      <c r="W136" s="16"/>
      <c r="X136" s="16"/>
      <c r="Y136" s="16"/>
      <c r="Z136" s="16">
        <v>75.67</v>
      </c>
      <c r="AA136" s="16">
        <v>287.02999999999997</v>
      </c>
      <c r="AB136" s="16">
        <f t="shared" si="1"/>
        <v>3764.08</v>
      </c>
      <c r="AC136" s="16">
        <v>3764.08</v>
      </c>
      <c r="AD136" s="15">
        <v>42836</v>
      </c>
      <c r="AE136" s="229" t="s">
        <v>1216</v>
      </c>
      <c r="AF136" s="14"/>
      <c r="AG136" s="19"/>
      <c r="AH136" s="19"/>
      <c r="AI136" s="19"/>
      <c r="AJ136" s="19"/>
    </row>
    <row r="137" spans="1:37" s="462" customFormat="1" ht="27.6" x14ac:dyDescent="0.25">
      <c r="A137" s="457" t="s">
        <v>775</v>
      </c>
      <c r="B137" s="458" t="s">
        <v>2440</v>
      </c>
      <c r="C137" s="458"/>
      <c r="D137" s="459" t="s">
        <v>2021</v>
      </c>
      <c r="E137" s="459" t="s">
        <v>2441</v>
      </c>
      <c r="F137" s="459" t="s">
        <v>1817</v>
      </c>
      <c r="G137" s="460">
        <v>42635</v>
      </c>
      <c r="H137" s="434">
        <v>59.15</v>
      </c>
      <c r="I137" s="434">
        <v>794.68</v>
      </c>
      <c r="J137" s="434">
        <v>212.17</v>
      </c>
      <c r="K137" s="434">
        <v>1297.46</v>
      </c>
      <c r="L137" s="434">
        <v>988.84</v>
      </c>
      <c r="M137" s="434"/>
      <c r="N137" s="434"/>
      <c r="O137" s="434">
        <v>8221.93</v>
      </c>
      <c r="P137" s="433"/>
      <c r="Q137" s="433"/>
      <c r="R137" s="433"/>
      <c r="S137" s="433"/>
      <c r="T137" s="433"/>
      <c r="U137" s="433"/>
      <c r="V137" s="433"/>
      <c r="W137" s="433"/>
      <c r="X137" s="433"/>
      <c r="Y137" s="433"/>
      <c r="Z137" s="434">
        <v>74.58</v>
      </c>
      <c r="AA137" s="433">
        <v>282.89</v>
      </c>
      <c r="AB137" s="433">
        <f t="shared" si="1"/>
        <v>11931.699999999999</v>
      </c>
      <c r="AC137" s="463" t="s">
        <v>5131</v>
      </c>
      <c r="AD137" s="460">
        <v>42836</v>
      </c>
      <c r="AE137" s="457" t="s">
        <v>1217</v>
      </c>
      <c r="AF137" s="461"/>
      <c r="AG137" s="385"/>
      <c r="AH137" s="385"/>
      <c r="AI137" s="385"/>
      <c r="AJ137" s="385"/>
      <c r="AK137" s="464" t="s">
        <v>5130</v>
      </c>
    </row>
    <row r="138" spans="1:37" s="4" customFormat="1" ht="27.6" x14ac:dyDescent="0.25">
      <c r="A138" s="229" t="s">
        <v>776</v>
      </c>
      <c r="B138" s="227" t="s">
        <v>2442</v>
      </c>
      <c r="C138" s="227"/>
      <c r="D138" s="47" t="s">
        <v>2021</v>
      </c>
      <c r="E138" s="47" t="s">
        <v>2443</v>
      </c>
      <c r="F138" s="47" t="s">
        <v>1632</v>
      </c>
      <c r="G138" s="15">
        <v>42660</v>
      </c>
      <c r="H138" s="16">
        <v>187.11</v>
      </c>
      <c r="I138" s="16">
        <v>2504.5500000000002</v>
      </c>
      <c r="J138" s="16">
        <v>670.91</v>
      </c>
      <c r="K138" s="16">
        <v>4092.27</v>
      </c>
      <c r="L138" s="16">
        <v>3116.66</v>
      </c>
      <c r="M138" s="16"/>
      <c r="N138" s="16"/>
      <c r="O138" s="16"/>
      <c r="P138" s="16"/>
      <c r="Q138" s="16"/>
      <c r="R138" s="16"/>
      <c r="S138" s="16"/>
      <c r="T138" s="16"/>
      <c r="U138" s="16"/>
      <c r="V138" s="16"/>
      <c r="W138" s="16"/>
      <c r="X138" s="16"/>
      <c r="Y138" s="16"/>
      <c r="Z138" s="16">
        <v>235.22</v>
      </c>
      <c r="AA138" s="16">
        <v>892.76</v>
      </c>
      <c r="AB138" s="16">
        <f t="shared" si="1"/>
        <v>11699.48</v>
      </c>
      <c r="AC138" s="16"/>
      <c r="AD138" s="229"/>
      <c r="AE138" s="229"/>
      <c r="AF138" s="14"/>
      <c r="AG138" s="19"/>
      <c r="AH138" s="19"/>
      <c r="AI138" s="19"/>
      <c r="AJ138" s="19"/>
    </row>
    <row r="139" spans="1:37" s="4" customFormat="1" ht="27.6" x14ac:dyDescent="0.25">
      <c r="A139" s="229" t="s">
        <v>777</v>
      </c>
      <c r="B139" s="227" t="s">
        <v>1916</v>
      </c>
      <c r="C139" s="227"/>
      <c r="D139" s="47" t="s">
        <v>2021</v>
      </c>
      <c r="E139" s="47" t="s">
        <v>2444</v>
      </c>
      <c r="F139" s="47" t="s">
        <v>1619</v>
      </c>
      <c r="G139" s="15">
        <v>42661</v>
      </c>
      <c r="H139" s="16">
        <v>65.23</v>
      </c>
      <c r="I139" s="16">
        <v>861.31</v>
      </c>
      <c r="J139" s="16">
        <v>230.93</v>
      </c>
      <c r="K139" s="16">
        <v>1407.78</v>
      </c>
      <c r="L139" s="16"/>
      <c r="M139" s="16">
        <v>1072.47</v>
      </c>
      <c r="N139" s="16"/>
      <c r="O139" s="16"/>
      <c r="P139" s="16"/>
      <c r="Q139" s="16"/>
      <c r="R139" s="16"/>
      <c r="S139" s="16"/>
      <c r="T139" s="16"/>
      <c r="U139" s="16"/>
      <c r="V139" s="16"/>
      <c r="W139" s="16"/>
      <c r="X139" s="16"/>
      <c r="Y139" s="16"/>
      <c r="Z139" s="16">
        <v>80.89</v>
      </c>
      <c r="AA139" s="16">
        <v>307.91000000000003</v>
      </c>
      <c r="AB139" s="16">
        <f t="shared" si="1"/>
        <v>4026.52</v>
      </c>
      <c r="AC139" s="16">
        <v>4026.52</v>
      </c>
      <c r="AD139" s="15">
        <v>42807</v>
      </c>
      <c r="AE139" s="229" t="s">
        <v>1218</v>
      </c>
      <c r="AF139" s="14"/>
      <c r="AG139" s="19"/>
      <c r="AH139" s="19"/>
      <c r="AI139" s="19"/>
      <c r="AJ139" s="19"/>
    </row>
    <row r="140" spans="1:37" s="4" customFormat="1" ht="27.6" x14ac:dyDescent="0.25">
      <c r="A140" s="229" t="s">
        <v>778</v>
      </c>
      <c r="B140" s="227" t="s">
        <v>2447</v>
      </c>
      <c r="C140" s="227"/>
      <c r="D140" s="47" t="s">
        <v>2021</v>
      </c>
      <c r="E140" s="47" t="s">
        <v>2832</v>
      </c>
      <c r="F140" s="47" t="s">
        <v>1600</v>
      </c>
      <c r="G140" s="15">
        <v>42893</v>
      </c>
      <c r="H140" s="16">
        <v>61.47</v>
      </c>
      <c r="I140" s="16">
        <v>825.94</v>
      </c>
      <c r="J140" s="16">
        <v>220.51</v>
      </c>
      <c r="K140" s="16">
        <v>1348.5</v>
      </c>
      <c r="L140" s="16"/>
      <c r="M140" s="16">
        <v>1027.75</v>
      </c>
      <c r="N140" s="16"/>
      <c r="O140" s="16"/>
      <c r="P140" s="16"/>
      <c r="Q140" s="16"/>
      <c r="R140" s="16"/>
      <c r="S140" s="16"/>
      <c r="T140" s="16"/>
      <c r="U140" s="16"/>
      <c r="V140" s="16"/>
      <c r="W140" s="16"/>
      <c r="X140" s="16"/>
      <c r="Y140" s="16"/>
      <c r="Z140" s="16">
        <v>77.52</v>
      </c>
      <c r="AA140" s="16">
        <v>294.02</v>
      </c>
      <c r="AB140" s="16">
        <f t="shared" si="1"/>
        <v>3855.71</v>
      </c>
      <c r="AC140" s="16">
        <v>4072.06</v>
      </c>
      <c r="AD140" s="15">
        <v>44477</v>
      </c>
      <c r="AE140" s="229">
        <v>3154081</v>
      </c>
      <c r="AF140" s="14"/>
      <c r="AG140" s="19"/>
      <c r="AH140" s="19"/>
      <c r="AI140" s="19"/>
      <c r="AJ140" s="19"/>
    </row>
    <row r="141" spans="1:37" s="4" customFormat="1" ht="27.6" x14ac:dyDescent="0.25">
      <c r="A141" s="229" t="s">
        <v>5132</v>
      </c>
      <c r="B141" s="227" t="s">
        <v>5133</v>
      </c>
      <c r="C141" s="227"/>
      <c r="D141" s="47" t="s">
        <v>2021</v>
      </c>
      <c r="E141" s="47" t="s">
        <v>5134</v>
      </c>
      <c r="F141" s="47" t="s">
        <v>1600</v>
      </c>
      <c r="G141" s="15">
        <v>42718</v>
      </c>
      <c r="H141" s="16"/>
      <c r="I141" s="16"/>
      <c r="J141" s="16"/>
      <c r="K141" s="16"/>
      <c r="L141" s="16"/>
      <c r="M141" s="16"/>
      <c r="N141" s="16"/>
      <c r="O141" s="16"/>
      <c r="P141" s="16"/>
      <c r="Q141" s="16"/>
      <c r="R141" s="16"/>
      <c r="S141" s="16"/>
      <c r="T141" s="16"/>
      <c r="U141" s="16"/>
      <c r="V141" s="16"/>
      <c r="W141" s="16"/>
      <c r="X141" s="16"/>
      <c r="Y141" s="16"/>
      <c r="Z141" s="16"/>
      <c r="AA141" s="16"/>
      <c r="AB141" s="16">
        <v>12624</v>
      </c>
      <c r="AC141" s="16">
        <v>12624</v>
      </c>
      <c r="AD141" s="15">
        <v>42788</v>
      </c>
      <c r="AE141" s="229">
        <v>2210545</v>
      </c>
      <c r="AF141" s="14"/>
      <c r="AG141" s="19"/>
      <c r="AH141" s="19"/>
      <c r="AI141" s="19"/>
      <c r="AJ141" s="19"/>
    </row>
    <row r="142" spans="1:37" s="4" customFormat="1" ht="35.25" customHeight="1" x14ac:dyDescent="0.25">
      <c r="A142" s="594" t="s">
        <v>779</v>
      </c>
      <c r="B142" s="694" t="s">
        <v>2445</v>
      </c>
      <c r="C142" s="690"/>
      <c r="D142" s="619" t="s">
        <v>2021</v>
      </c>
      <c r="E142" s="619" t="s">
        <v>2446</v>
      </c>
      <c r="F142" s="619" t="s">
        <v>1600</v>
      </c>
      <c r="G142" s="598">
        <v>42712</v>
      </c>
      <c r="H142" s="16">
        <v>59.15</v>
      </c>
      <c r="I142" s="16">
        <v>794.68</v>
      </c>
      <c r="J142" s="16">
        <v>212.17</v>
      </c>
      <c r="K142" s="16">
        <v>1297.46</v>
      </c>
      <c r="L142" s="16"/>
      <c r="M142" s="16">
        <v>988.84</v>
      </c>
      <c r="N142" s="16"/>
      <c r="O142" s="16"/>
      <c r="P142" s="16"/>
      <c r="Q142" s="16"/>
      <c r="R142" s="16"/>
      <c r="S142" s="16"/>
      <c r="T142" s="16"/>
      <c r="U142" s="16"/>
      <c r="V142" s="16"/>
      <c r="W142" s="16"/>
      <c r="X142" s="16"/>
      <c r="Y142" s="16"/>
      <c r="Z142" s="16">
        <v>74.58</v>
      </c>
      <c r="AA142" s="16">
        <v>282.89</v>
      </c>
      <c r="AB142" s="16">
        <f t="shared" ref="AB142:AB206" si="2">SUM(H142:AA142)</f>
        <v>3709.77</v>
      </c>
      <c r="AC142" s="16">
        <v>3709.77</v>
      </c>
      <c r="AD142" s="15">
        <v>42803</v>
      </c>
      <c r="AE142" s="229" t="s">
        <v>1220</v>
      </c>
      <c r="AF142" s="14"/>
      <c r="AG142" s="19"/>
      <c r="AH142" s="19"/>
      <c r="AI142" s="19"/>
      <c r="AJ142" s="19"/>
    </row>
    <row r="143" spans="1:37" s="4" customFormat="1" ht="32.25" customHeight="1" x14ac:dyDescent="0.25">
      <c r="A143" s="595"/>
      <c r="B143" s="696"/>
      <c r="C143" s="692"/>
      <c r="D143" s="620"/>
      <c r="E143" s="620"/>
      <c r="F143" s="620"/>
      <c r="G143" s="599"/>
      <c r="H143" s="16">
        <v>134.96</v>
      </c>
      <c r="I143" s="16">
        <v>1774.35</v>
      </c>
      <c r="J143" s="16">
        <v>476.34</v>
      </c>
      <c r="K143" s="16">
        <v>2901.68</v>
      </c>
      <c r="L143" s="16"/>
      <c r="M143" s="16">
        <v>2210.9899999999998</v>
      </c>
      <c r="N143" s="16"/>
      <c r="O143" s="16"/>
      <c r="P143" s="16"/>
      <c r="Q143" s="16"/>
      <c r="R143" s="16"/>
      <c r="S143" s="16"/>
      <c r="T143" s="16"/>
      <c r="U143" s="16"/>
      <c r="V143" s="16"/>
      <c r="W143" s="16"/>
      <c r="X143" s="16"/>
      <c r="Y143" s="16"/>
      <c r="Z143" s="16">
        <v>166.72</v>
      </c>
      <c r="AA143" s="16">
        <v>635.11</v>
      </c>
      <c r="AB143" s="16">
        <f t="shared" si="2"/>
        <v>8300.15</v>
      </c>
      <c r="AC143" s="16">
        <v>8300.15</v>
      </c>
      <c r="AD143" s="15">
        <v>43362</v>
      </c>
      <c r="AE143" s="229" t="s">
        <v>1219</v>
      </c>
      <c r="AF143" s="14"/>
      <c r="AG143" s="19"/>
      <c r="AH143" s="19"/>
      <c r="AI143" s="19"/>
      <c r="AJ143" s="19"/>
    </row>
    <row r="144" spans="1:37" s="4" customFormat="1" ht="27.6" x14ac:dyDescent="0.25">
      <c r="A144" s="229" t="s">
        <v>780</v>
      </c>
      <c r="B144" s="227" t="s">
        <v>2448</v>
      </c>
      <c r="C144" s="227"/>
      <c r="D144" s="47" t="s">
        <v>2021</v>
      </c>
      <c r="E144" s="47" t="s">
        <v>2449</v>
      </c>
      <c r="F144" s="47" t="s">
        <v>1630</v>
      </c>
      <c r="G144" s="15">
        <v>42703</v>
      </c>
      <c r="H144" s="17">
        <v>67.8</v>
      </c>
      <c r="I144" s="17">
        <v>894.98</v>
      </c>
      <c r="J144" s="17">
        <v>240.02</v>
      </c>
      <c r="K144" s="17">
        <v>1463.16</v>
      </c>
      <c r="L144" s="16"/>
      <c r="M144" s="17">
        <v>1114.6600000000001</v>
      </c>
      <c r="N144" s="17"/>
      <c r="O144" s="16"/>
      <c r="P144" s="16"/>
      <c r="Q144" s="16"/>
      <c r="R144" s="16"/>
      <c r="S144" s="16"/>
      <c r="T144" s="16"/>
      <c r="U144" s="16"/>
      <c r="V144" s="16"/>
      <c r="W144" s="16"/>
      <c r="X144" s="16"/>
      <c r="Y144" s="16"/>
      <c r="Z144" s="16">
        <v>84.07</v>
      </c>
      <c r="AA144" s="16">
        <v>320.02</v>
      </c>
      <c r="AB144" s="16">
        <f t="shared" si="2"/>
        <v>4184.71</v>
      </c>
      <c r="AC144" s="16">
        <v>4199.3500000000004</v>
      </c>
      <c r="AD144" s="15">
        <v>43356</v>
      </c>
      <c r="AE144" s="229" t="s">
        <v>1221</v>
      </c>
      <c r="AF144" s="14"/>
      <c r="AG144" s="19"/>
      <c r="AH144" s="19"/>
      <c r="AI144" s="19"/>
      <c r="AJ144" s="19"/>
    </row>
    <row r="145" spans="1:36" s="4" customFormat="1" ht="27.6" x14ac:dyDescent="0.25">
      <c r="A145" s="229" t="s">
        <v>781</v>
      </c>
      <c r="B145" s="227" t="s">
        <v>2450</v>
      </c>
      <c r="C145" s="227"/>
      <c r="D145" s="47" t="s">
        <v>2021</v>
      </c>
      <c r="E145" s="47" t="s">
        <v>2451</v>
      </c>
      <c r="F145" s="47" t="s">
        <v>2452</v>
      </c>
      <c r="G145" s="15">
        <v>42711</v>
      </c>
      <c r="H145" s="17">
        <v>76.94</v>
      </c>
      <c r="I145" s="17">
        <v>1031.18</v>
      </c>
      <c r="J145" s="17">
        <v>275.48</v>
      </c>
      <c r="K145" s="17">
        <v>1683.88</v>
      </c>
      <c r="L145" s="16"/>
      <c r="M145" s="17">
        <v>1283.07</v>
      </c>
      <c r="N145" s="17"/>
      <c r="O145" s="16"/>
      <c r="P145" s="16"/>
      <c r="Q145" s="16"/>
      <c r="R145" s="16"/>
      <c r="S145" s="16"/>
      <c r="T145" s="16"/>
      <c r="U145" s="16"/>
      <c r="V145" s="16"/>
      <c r="W145" s="16"/>
      <c r="X145" s="16"/>
      <c r="Y145" s="16"/>
      <c r="Z145" s="17">
        <v>96.79</v>
      </c>
      <c r="AA145" s="16">
        <v>367.31</v>
      </c>
      <c r="AB145" s="16">
        <f t="shared" si="2"/>
        <v>4814.6500000000005</v>
      </c>
      <c r="AC145" s="16">
        <v>4814.6499999999996</v>
      </c>
      <c r="AD145" s="15">
        <v>42810</v>
      </c>
      <c r="AE145" s="229" t="s">
        <v>1222</v>
      </c>
      <c r="AF145" s="14"/>
      <c r="AG145" s="19"/>
      <c r="AH145" s="19"/>
      <c r="AI145" s="19"/>
      <c r="AJ145" s="19"/>
    </row>
    <row r="146" spans="1:36" s="4" customFormat="1" ht="27.6" x14ac:dyDescent="0.25">
      <c r="A146" s="229" t="s">
        <v>782</v>
      </c>
      <c r="B146" s="227" t="s">
        <v>2453</v>
      </c>
      <c r="C146" s="227"/>
      <c r="D146" s="47" t="s">
        <v>2021</v>
      </c>
      <c r="E146" s="47" t="s">
        <v>2454</v>
      </c>
      <c r="F146" s="47" t="s">
        <v>1619</v>
      </c>
      <c r="G146" s="15">
        <v>42809</v>
      </c>
      <c r="H146" s="17">
        <v>60.02</v>
      </c>
      <c r="I146" s="17">
        <v>806.31</v>
      </c>
      <c r="J146" s="17">
        <v>215.28</v>
      </c>
      <c r="K146" s="17">
        <v>1316.45</v>
      </c>
      <c r="L146" s="16"/>
      <c r="M146" s="17">
        <v>1003.32</v>
      </c>
      <c r="N146" s="17"/>
      <c r="O146" s="16"/>
      <c r="P146" s="16"/>
      <c r="Q146" s="16"/>
      <c r="R146" s="16"/>
      <c r="S146" s="16"/>
      <c r="T146" s="16"/>
      <c r="U146" s="16"/>
      <c r="V146" s="16"/>
      <c r="W146" s="16"/>
      <c r="X146" s="16"/>
      <c r="Y146" s="16"/>
      <c r="Z146" s="17">
        <v>75.67</v>
      </c>
      <c r="AA146" s="16">
        <v>287.04000000000002</v>
      </c>
      <c r="AB146" s="16">
        <f t="shared" si="2"/>
        <v>3764.09</v>
      </c>
      <c r="AC146" s="16">
        <v>3764.09</v>
      </c>
      <c r="AD146" s="15">
        <v>43248</v>
      </c>
      <c r="AE146" s="229" t="s">
        <v>1223</v>
      </c>
      <c r="AF146" s="14"/>
      <c r="AG146" s="19"/>
      <c r="AH146" s="19"/>
      <c r="AI146" s="19"/>
      <c r="AJ146" s="19"/>
    </row>
    <row r="147" spans="1:36" s="4" customFormat="1" ht="27.6" x14ac:dyDescent="0.25">
      <c r="A147" s="229" t="s">
        <v>4580</v>
      </c>
      <c r="B147" s="227" t="s">
        <v>4581</v>
      </c>
      <c r="C147" s="227"/>
      <c r="D147" s="47" t="s">
        <v>2021</v>
      </c>
      <c r="E147" s="47" t="s">
        <v>4582</v>
      </c>
      <c r="F147" s="47" t="s">
        <v>2119</v>
      </c>
      <c r="G147" s="15">
        <v>42775</v>
      </c>
      <c r="H147" s="17">
        <v>64.94</v>
      </c>
      <c r="I147" s="17">
        <v>857.22</v>
      </c>
      <c r="J147" s="17">
        <v>229.89</v>
      </c>
      <c r="K147" s="17">
        <v>1401.43</v>
      </c>
      <c r="L147" s="16"/>
      <c r="M147" s="17">
        <v>1067.6199999999999</v>
      </c>
      <c r="N147" s="17"/>
      <c r="O147" s="16"/>
      <c r="P147" s="16"/>
      <c r="Q147" s="16"/>
      <c r="R147" s="16"/>
      <c r="S147" s="16"/>
      <c r="T147" s="16"/>
      <c r="U147" s="16"/>
      <c r="V147" s="16"/>
      <c r="W147" s="16"/>
      <c r="X147" s="16"/>
      <c r="Y147" s="16"/>
      <c r="Z147" s="17">
        <v>306.52</v>
      </c>
      <c r="AA147" s="16">
        <v>80.53</v>
      </c>
      <c r="AB147" s="16">
        <f t="shared" si="2"/>
        <v>4008.1500000000005</v>
      </c>
      <c r="AC147" s="16">
        <v>4008.15</v>
      </c>
      <c r="AD147" s="15">
        <v>42783</v>
      </c>
      <c r="AE147" s="229">
        <v>2208239</v>
      </c>
      <c r="AF147" s="14"/>
      <c r="AG147" s="19"/>
      <c r="AH147" s="19"/>
      <c r="AI147" s="19"/>
      <c r="AJ147" s="19"/>
    </row>
    <row r="148" spans="1:36" s="4" customFormat="1" ht="27.6" x14ac:dyDescent="0.25">
      <c r="A148" s="229" t="s">
        <v>783</v>
      </c>
      <c r="B148" s="227" t="s">
        <v>2455</v>
      </c>
      <c r="C148" s="227"/>
      <c r="D148" s="47" t="s">
        <v>2021</v>
      </c>
      <c r="E148" s="47" t="s">
        <v>2456</v>
      </c>
      <c r="F148" s="47" t="s">
        <v>1633</v>
      </c>
      <c r="G148" s="15">
        <v>42685</v>
      </c>
      <c r="H148" s="17">
        <v>45.9</v>
      </c>
      <c r="I148" s="17">
        <v>603.41</v>
      </c>
      <c r="J148" s="17">
        <v>161.99</v>
      </c>
      <c r="K148" s="17">
        <v>986.79</v>
      </c>
      <c r="L148" s="16"/>
      <c r="M148" s="17">
        <v>751.91</v>
      </c>
      <c r="N148" s="17"/>
      <c r="O148" s="16"/>
      <c r="P148" s="16"/>
      <c r="Q148" s="16"/>
      <c r="R148" s="16"/>
      <c r="S148" s="16"/>
      <c r="T148" s="16"/>
      <c r="U148" s="16"/>
      <c r="V148" s="16"/>
      <c r="W148" s="16"/>
      <c r="X148" s="16"/>
      <c r="Y148" s="16"/>
      <c r="Z148" s="17">
        <v>56.7</v>
      </c>
      <c r="AA148" s="16">
        <v>215.99</v>
      </c>
      <c r="AB148" s="16">
        <f t="shared" si="2"/>
        <v>2822.6899999999996</v>
      </c>
      <c r="AC148" s="16"/>
      <c r="AD148" s="229"/>
      <c r="AE148" s="229"/>
      <c r="AF148" s="14"/>
      <c r="AG148" s="19"/>
      <c r="AH148" s="19"/>
      <c r="AI148" s="19"/>
      <c r="AJ148" s="19"/>
    </row>
    <row r="149" spans="1:36" s="4" customFormat="1" ht="27.6" x14ac:dyDescent="0.25">
      <c r="A149" s="229" t="s">
        <v>784</v>
      </c>
      <c r="B149" s="227" t="s">
        <v>2457</v>
      </c>
      <c r="C149" s="227"/>
      <c r="D149" s="47" t="s">
        <v>2021</v>
      </c>
      <c r="E149" s="47" t="s">
        <v>2411</v>
      </c>
      <c r="F149" s="47" t="s">
        <v>1619</v>
      </c>
      <c r="G149" s="15">
        <v>42524</v>
      </c>
      <c r="H149" s="17">
        <v>60.24</v>
      </c>
      <c r="I149" s="17">
        <v>809.21</v>
      </c>
      <c r="J149" s="17">
        <v>216.06</v>
      </c>
      <c r="K149" s="17">
        <v>1321.19</v>
      </c>
      <c r="L149" s="16"/>
      <c r="M149" s="17">
        <v>1006.94</v>
      </c>
      <c r="N149" s="17"/>
      <c r="O149" s="16"/>
      <c r="P149" s="16"/>
      <c r="Q149" s="16"/>
      <c r="R149" s="16"/>
      <c r="S149" s="16"/>
      <c r="T149" s="16"/>
      <c r="U149" s="16"/>
      <c r="V149" s="16"/>
      <c r="W149" s="16"/>
      <c r="X149" s="16"/>
      <c r="Y149" s="16"/>
      <c r="Z149" s="17">
        <v>75.94</v>
      </c>
      <c r="AA149" s="16">
        <v>288.07</v>
      </c>
      <c r="AB149" s="16">
        <f t="shared" si="2"/>
        <v>3777.65</v>
      </c>
      <c r="AC149" s="16">
        <v>3892.82</v>
      </c>
      <c r="AD149" s="15">
        <v>43214</v>
      </c>
      <c r="AE149" s="229" t="s">
        <v>1224</v>
      </c>
      <c r="AF149" s="14"/>
      <c r="AG149" s="19"/>
      <c r="AH149" s="19"/>
      <c r="AI149" s="19"/>
      <c r="AJ149" s="19"/>
    </row>
    <row r="150" spans="1:36" s="4" customFormat="1" ht="27.6" x14ac:dyDescent="0.25">
      <c r="A150" s="229" t="s">
        <v>785</v>
      </c>
      <c r="B150" s="227" t="s">
        <v>2458</v>
      </c>
      <c r="C150" s="227"/>
      <c r="D150" s="47" t="s">
        <v>2021</v>
      </c>
      <c r="E150" s="47" t="s">
        <v>2459</v>
      </c>
      <c r="F150" s="47" t="s">
        <v>1619</v>
      </c>
      <c r="G150" s="15">
        <v>42699</v>
      </c>
      <c r="H150" s="17">
        <v>70.14</v>
      </c>
      <c r="I150" s="17">
        <v>911.77</v>
      </c>
      <c r="J150" s="17">
        <v>245.48</v>
      </c>
      <c r="K150" s="17">
        <v>1492.35</v>
      </c>
      <c r="L150" s="16"/>
      <c r="M150" s="17">
        <v>1136.47</v>
      </c>
      <c r="N150" s="17"/>
      <c r="O150" s="16"/>
      <c r="P150" s="16"/>
      <c r="Q150" s="16"/>
      <c r="R150" s="16"/>
      <c r="S150" s="16"/>
      <c r="T150" s="16"/>
      <c r="U150" s="16"/>
      <c r="V150" s="16"/>
      <c r="W150" s="16"/>
      <c r="X150" s="16"/>
      <c r="Y150" s="16"/>
      <c r="Z150" s="17">
        <v>85.72</v>
      </c>
      <c r="AA150" s="16">
        <v>327.3</v>
      </c>
      <c r="AB150" s="16">
        <f t="shared" si="2"/>
        <v>4269.2299999999996</v>
      </c>
      <c r="AC150" s="16">
        <v>4312.07</v>
      </c>
      <c r="AD150" s="15">
        <v>42870</v>
      </c>
      <c r="AE150" s="229" t="s">
        <v>1225</v>
      </c>
      <c r="AF150" s="14"/>
      <c r="AG150" s="19"/>
      <c r="AH150" s="19"/>
      <c r="AI150" s="19"/>
      <c r="AJ150" s="19"/>
    </row>
    <row r="151" spans="1:36" s="4" customFormat="1" ht="27.6" x14ac:dyDescent="0.25">
      <c r="A151" s="229" t="s">
        <v>786</v>
      </c>
      <c r="B151" s="227" t="s">
        <v>2460</v>
      </c>
      <c r="C151" s="227"/>
      <c r="D151" s="47" t="s">
        <v>2021</v>
      </c>
      <c r="E151" s="47" t="s">
        <v>2461</v>
      </c>
      <c r="F151" s="47" t="s">
        <v>2326</v>
      </c>
      <c r="G151" s="15">
        <v>42762</v>
      </c>
      <c r="H151" s="17">
        <v>64.94</v>
      </c>
      <c r="I151" s="17">
        <v>857.22</v>
      </c>
      <c r="J151" s="17">
        <v>229.89</v>
      </c>
      <c r="K151" s="17">
        <v>1401.43</v>
      </c>
      <c r="L151" s="16"/>
      <c r="M151" s="17">
        <v>1067.6199999999999</v>
      </c>
      <c r="N151" s="17"/>
      <c r="O151" s="16"/>
      <c r="P151" s="16"/>
      <c r="Q151" s="16"/>
      <c r="R151" s="16"/>
      <c r="S151" s="16"/>
      <c r="T151" s="16"/>
      <c r="U151" s="16"/>
      <c r="V151" s="16"/>
      <c r="W151" s="16"/>
      <c r="X151" s="16"/>
      <c r="Y151" s="16"/>
      <c r="Z151" s="17">
        <v>80.53</v>
      </c>
      <c r="AA151" s="16">
        <v>306.52</v>
      </c>
      <c r="AB151" s="16">
        <f t="shared" si="2"/>
        <v>4008.1500000000005</v>
      </c>
      <c r="AC151" s="16">
        <v>4008.15</v>
      </c>
      <c r="AD151" s="15">
        <v>42773</v>
      </c>
      <c r="AE151" s="229" t="s">
        <v>1226</v>
      </c>
      <c r="AF151" s="14"/>
      <c r="AG151" s="19"/>
      <c r="AH151" s="19"/>
      <c r="AI151" s="19"/>
      <c r="AJ151" s="19"/>
    </row>
    <row r="152" spans="1:36" s="4" customFormat="1" ht="27.6" x14ac:dyDescent="0.25">
      <c r="A152" s="229" t="s">
        <v>787</v>
      </c>
      <c r="B152" s="227" t="s">
        <v>2462</v>
      </c>
      <c r="C152" s="227"/>
      <c r="D152" s="47" t="s">
        <v>2021</v>
      </c>
      <c r="E152" s="47" t="s">
        <v>2463</v>
      </c>
      <c r="F152" s="47" t="s">
        <v>1600</v>
      </c>
      <c r="G152" s="15">
        <v>42752</v>
      </c>
      <c r="H152" s="16">
        <v>88.32</v>
      </c>
      <c r="I152" s="16">
        <v>1161.1400000000001</v>
      </c>
      <c r="J152" s="16">
        <v>311.72000000000003</v>
      </c>
      <c r="K152" s="16">
        <v>1898.88</v>
      </c>
      <c r="L152" s="16"/>
      <c r="M152" s="16">
        <v>1446.88</v>
      </c>
      <c r="N152" s="16"/>
      <c r="O152" s="16"/>
      <c r="P152" s="16"/>
      <c r="Q152" s="16"/>
      <c r="R152" s="16"/>
      <c r="S152" s="16"/>
      <c r="T152" s="16"/>
      <c r="U152" s="16"/>
      <c r="V152" s="16"/>
      <c r="W152" s="16"/>
      <c r="X152" s="16"/>
      <c r="Y152" s="16"/>
      <c r="Z152" s="16">
        <v>109.1</v>
      </c>
      <c r="AA152" s="16">
        <v>415.62</v>
      </c>
      <c r="AB152" s="16">
        <f t="shared" si="2"/>
        <v>5431.6600000000008</v>
      </c>
      <c r="AC152" s="16">
        <v>5431.66</v>
      </c>
      <c r="AD152" s="15">
        <v>42815</v>
      </c>
      <c r="AE152" s="229" t="s">
        <v>1227</v>
      </c>
      <c r="AF152" s="14"/>
      <c r="AG152" s="19"/>
      <c r="AH152" s="19"/>
      <c r="AI152" s="19"/>
      <c r="AJ152" s="19"/>
    </row>
    <row r="153" spans="1:36" s="4" customFormat="1" ht="27.6" x14ac:dyDescent="0.25">
      <c r="A153" s="229" t="s">
        <v>788</v>
      </c>
      <c r="B153" s="227" t="s">
        <v>2370</v>
      </c>
      <c r="C153" s="227"/>
      <c r="D153" s="47" t="s">
        <v>2021</v>
      </c>
      <c r="E153" s="47" t="s">
        <v>2464</v>
      </c>
      <c r="F153" s="47" t="s">
        <v>1633</v>
      </c>
      <c r="G153" s="15">
        <v>42781</v>
      </c>
      <c r="H153" s="16">
        <v>44.16</v>
      </c>
      <c r="I153" s="16">
        <v>580.57000000000005</v>
      </c>
      <c r="J153" s="16">
        <v>155.86000000000001</v>
      </c>
      <c r="K153" s="16">
        <v>949.44</v>
      </c>
      <c r="L153" s="16"/>
      <c r="M153" s="16">
        <v>723.44</v>
      </c>
      <c r="N153" s="16"/>
      <c r="O153" s="16"/>
      <c r="P153" s="16"/>
      <c r="Q153" s="16"/>
      <c r="R153" s="16"/>
      <c r="S153" s="16"/>
      <c r="T153" s="16"/>
      <c r="U153" s="16"/>
      <c r="V153" s="16"/>
      <c r="W153" s="16"/>
      <c r="X153" s="16"/>
      <c r="Y153" s="16"/>
      <c r="Z153" s="16">
        <v>54.55</v>
      </c>
      <c r="AA153" s="16">
        <v>207.81</v>
      </c>
      <c r="AB153" s="16">
        <f t="shared" si="2"/>
        <v>2715.8300000000004</v>
      </c>
      <c r="AC153" s="16">
        <v>2798.54</v>
      </c>
      <c r="AD153" s="15" t="s">
        <v>1558</v>
      </c>
      <c r="AE153" s="229" t="s">
        <v>1559</v>
      </c>
      <c r="AF153" s="14"/>
      <c r="AG153" s="19"/>
      <c r="AH153" s="19"/>
      <c r="AI153" s="19"/>
      <c r="AJ153" s="19"/>
    </row>
    <row r="154" spans="1:36" s="4" customFormat="1" ht="28.5" customHeight="1" x14ac:dyDescent="0.25">
      <c r="A154" s="594" t="s">
        <v>789</v>
      </c>
      <c r="B154" s="619" t="s">
        <v>2465</v>
      </c>
      <c r="C154" s="690"/>
      <c r="D154" s="619" t="s">
        <v>2021</v>
      </c>
      <c r="E154" s="619" t="s">
        <v>2466</v>
      </c>
      <c r="F154" s="619" t="s">
        <v>1600</v>
      </c>
      <c r="G154" s="598">
        <v>42800</v>
      </c>
      <c r="H154" s="16">
        <v>59.75</v>
      </c>
      <c r="I154" s="16">
        <v>802.67</v>
      </c>
      <c r="J154" s="16">
        <v>214.31</v>
      </c>
      <c r="K154" s="16">
        <v>1310.51</v>
      </c>
      <c r="L154" s="16"/>
      <c r="M154" s="16">
        <v>998.8</v>
      </c>
      <c r="N154" s="16"/>
      <c r="O154" s="16"/>
      <c r="P154" s="16"/>
      <c r="Q154" s="16"/>
      <c r="R154" s="16"/>
      <c r="S154" s="16"/>
      <c r="T154" s="16"/>
      <c r="U154" s="16"/>
      <c r="V154" s="16"/>
      <c r="W154" s="16"/>
      <c r="X154" s="16"/>
      <c r="Y154" s="16"/>
      <c r="Z154" s="16">
        <v>75.33</v>
      </c>
      <c r="AA154" s="16">
        <v>285.74</v>
      </c>
      <c r="AB154" s="16">
        <f t="shared" si="2"/>
        <v>3747.1099999999997</v>
      </c>
      <c r="AC154" s="16">
        <v>3784.72</v>
      </c>
      <c r="AD154" s="15">
        <v>42856</v>
      </c>
      <c r="AE154" s="229" t="s">
        <v>1228</v>
      </c>
      <c r="AF154" s="14"/>
      <c r="AG154" s="19"/>
      <c r="AH154" s="19"/>
      <c r="AI154" s="19"/>
      <c r="AJ154" s="19"/>
    </row>
    <row r="155" spans="1:36" s="4" customFormat="1" ht="28.5" customHeight="1" x14ac:dyDescent="0.25">
      <c r="A155" s="595"/>
      <c r="B155" s="620"/>
      <c r="C155" s="692"/>
      <c r="D155" s="620"/>
      <c r="E155" s="620"/>
      <c r="F155" s="620"/>
      <c r="G155" s="599"/>
      <c r="H155" s="16">
        <v>88.32</v>
      </c>
      <c r="I155" s="16">
        <v>1161.1400000000001</v>
      </c>
      <c r="J155" s="16">
        <v>311.72000000000003</v>
      </c>
      <c r="K155" s="16">
        <v>1898.88</v>
      </c>
      <c r="L155" s="16"/>
      <c r="M155" s="16">
        <v>1446.88</v>
      </c>
      <c r="N155" s="16"/>
      <c r="O155" s="16"/>
      <c r="P155" s="16"/>
      <c r="Q155" s="16"/>
      <c r="R155" s="16"/>
      <c r="S155" s="16"/>
      <c r="T155" s="16"/>
      <c r="U155" s="16"/>
      <c r="V155" s="16"/>
      <c r="W155" s="16"/>
      <c r="X155" s="16"/>
      <c r="Y155" s="16"/>
      <c r="Z155" s="16">
        <v>109.1</v>
      </c>
      <c r="AA155" s="16">
        <v>415.62</v>
      </c>
      <c r="AB155" s="16">
        <f t="shared" si="2"/>
        <v>5431.6600000000008</v>
      </c>
      <c r="AC155" s="16">
        <v>5451.25</v>
      </c>
      <c r="AD155" s="15">
        <v>42891</v>
      </c>
      <c r="AE155" s="229" t="s">
        <v>1229</v>
      </c>
      <c r="AF155" s="14"/>
      <c r="AG155" s="19"/>
      <c r="AH155" s="19"/>
      <c r="AI155" s="19"/>
      <c r="AJ155" s="19"/>
    </row>
    <row r="156" spans="1:36" s="4" customFormat="1" ht="27.6" x14ac:dyDescent="0.25">
      <c r="A156" s="229" t="s">
        <v>790</v>
      </c>
      <c r="B156" s="227" t="s">
        <v>2467</v>
      </c>
      <c r="C156" s="227"/>
      <c r="D156" s="47" t="s">
        <v>2021</v>
      </c>
      <c r="E156" s="47" t="s">
        <v>2468</v>
      </c>
      <c r="F156" s="47" t="s">
        <v>1630</v>
      </c>
      <c r="G156" s="15">
        <v>42803</v>
      </c>
      <c r="H156" s="16">
        <v>44.16</v>
      </c>
      <c r="I156" s="16">
        <v>580.57000000000005</v>
      </c>
      <c r="J156" s="16">
        <v>155.86000000000001</v>
      </c>
      <c r="K156" s="16">
        <v>949.44</v>
      </c>
      <c r="L156" s="16"/>
      <c r="M156" s="16">
        <v>723.44</v>
      </c>
      <c r="N156" s="16"/>
      <c r="O156" s="16"/>
      <c r="P156" s="16"/>
      <c r="Q156" s="16"/>
      <c r="R156" s="16"/>
      <c r="S156" s="16"/>
      <c r="T156" s="16"/>
      <c r="U156" s="16"/>
      <c r="V156" s="16"/>
      <c r="W156" s="16"/>
      <c r="X156" s="16"/>
      <c r="Y156" s="16"/>
      <c r="Z156" s="16">
        <v>54.55</v>
      </c>
      <c r="AA156" s="16">
        <v>207.81</v>
      </c>
      <c r="AB156" s="16">
        <f t="shared" si="2"/>
        <v>2715.8300000000004</v>
      </c>
      <c r="AC156" s="16">
        <v>2715.83</v>
      </c>
      <c r="AD156" s="15">
        <v>42810</v>
      </c>
      <c r="AE156" s="229" t="s">
        <v>1230</v>
      </c>
      <c r="AF156" s="14"/>
      <c r="AG156" s="19"/>
      <c r="AH156" s="19"/>
      <c r="AI156" s="19"/>
      <c r="AJ156" s="19"/>
    </row>
    <row r="157" spans="1:36" s="4" customFormat="1" ht="27.6" x14ac:dyDescent="0.25">
      <c r="A157" s="229" t="s">
        <v>791</v>
      </c>
      <c r="B157" s="227" t="s">
        <v>2469</v>
      </c>
      <c r="C157" s="227"/>
      <c r="D157" s="47" t="s">
        <v>2021</v>
      </c>
      <c r="E157" s="47" t="s">
        <v>2470</v>
      </c>
      <c r="F157" s="47" t="s">
        <v>1604</v>
      </c>
      <c r="G157" s="15">
        <v>42545</v>
      </c>
      <c r="H157" s="16">
        <v>80.09</v>
      </c>
      <c r="I157" s="16">
        <v>1073.4000000000001</v>
      </c>
      <c r="J157" s="16">
        <v>286.76</v>
      </c>
      <c r="K157" s="16">
        <v>1752.82</v>
      </c>
      <c r="L157" s="16"/>
      <c r="M157" s="16">
        <v>1335.61</v>
      </c>
      <c r="N157" s="16"/>
      <c r="O157" s="16"/>
      <c r="P157" s="16"/>
      <c r="Q157" s="16"/>
      <c r="R157" s="16"/>
      <c r="S157" s="16"/>
      <c r="T157" s="16"/>
      <c r="U157" s="16"/>
      <c r="V157" s="16"/>
      <c r="W157" s="16"/>
      <c r="X157" s="16"/>
      <c r="Y157" s="16"/>
      <c r="Z157" s="16">
        <v>100.75</v>
      </c>
      <c r="AA157" s="16">
        <v>382.34</v>
      </c>
      <c r="AB157" s="16">
        <f t="shared" si="2"/>
        <v>5011.7699999999995</v>
      </c>
      <c r="AC157" s="16">
        <v>5011.7700000000004</v>
      </c>
      <c r="AD157" s="15">
        <v>42760</v>
      </c>
      <c r="AE157" s="229" t="s">
        <v>1231</v>
      </c>
      <c r="AF157" s="14"/>
      <c r="AG157" s="19"/>
      <c r="AH157" s="19"/>
      <c r="AI157" s="19"/>
      <c r="AJ157" s="19"/>
    </row>
    <row r="158" spans="1:36" s="4" customFormat="1" ht="27.6" x14ac:dyDescent="0.25">
      <c r="A158" s="229" t="s">
        <v>792</v>
      </c>
      <c r="B158" s="227" t="s">
        <v>2471</v>
      </c>
      <c r="C158" s="227"/>
      <c r="D158" s="47" t="s">
        <v>2021</v>
      </c>
      <c r="E158" s="47" t="s">
        <v>2472</v>
      </c>
      <c r="F158" s="47" t="s">
        <v>1604</v>
      </c>
      <c r="G158" s="15">
        <v>42725</v>
      </c>
      <c r="H158" s="16">
        <v>44.16</v>
      </c>
      <c r="I158" s="16">
        <v>580.57000000000005</v>
      </c>
      <c r="J158" s="16">
        <v>155.86000000000001</v>
      </c>
      <c r="K158" s="16">
        <v>949.45</v>
      </c>
      <c r="L158" s="16"/>
      <c r="M158" s="16">
        <v>723.44</v>
      </c>
      <c r="N158" s="16"/>
      <c r="O158" s="16"/>
      <c r="P158" s="16"/>
      <c r="Q158" s="16"/>
      <c r="R158" s="16"/>
      <c r="S158" s="16"/>
      <c r="T158" s="16"/>
      <c r="U158" s="16"/>
      <c r="V158" s="16"/>
      <c r="W158" s="16"/>
      <c r="X158" s="16"/>
      <c r="Y158" s="16"/>
      <c r="Z158" s="16">
        <v>54.55</v>
      </c>
      <c r="AA158" s="16">
        <v>207.81</v>
      </c>
      <c r="AB158" s="16">
        <f t="shared" si="2"/>
        <v>2715.84</v>
      </c>
      <c r="AC158" s="16">
        <v>2715.84</v>
      </c>
      <c r="AD158" s="15">
        <v>42759</v>
      </c>
      <c r="AE158" s="229" t="s">
        <v>1232</v>
      </c>
      <c r="AF158" s="14"/>
      <c r="AG158" s="19"/>
      <c r="AH158" s="19"/>
      <c r="AI158" s="19"/>
      <c r="AJ158" s="19"/>
    </row>
    <row r="159" spans="1:36" s="4" customFormat="1" ht="27.6" x14ac:dyDescent="0.25">
      <c r="A159" s="229" t="s">
        <v>793</v>
      </c>
      <c r="B159" s="227" t="s">
        <v>2473</v>
      </c>
      <c r="C159" s="227"/>
      <c r="D159" s="47" t="s">
        <v>2021</v>
      </c>
      <c r="E159" s="47" t="s">
        <v>2474</v>
      </c>
      <c r="F159" s="47" t="s">
        <v>1619</v>
      </c>
      <c r="G159" s="15">
        <v>42766</v>
      </c>
      <c r="H159" s="16">
        <v>33.770000000000003</v>
      </c>
      <c r="I159" s="16">
        <v>442.9</v>
      </c>
      <c r="J159" s="16">
        <v>118.19</v>
      </c>
      <c r="K159" s="16">
        <v>723.44</v>
      </c>
      <c r="L159" s="16"/>
      <c r="M159" s="16">
        <v>550.70000000000005</v>
      </c>
      <c r="N159" s="16"/>
      <c r="O159" s="16">
        <v>806.57</v>
      </c>
      <c r="P159" s="16"/>
      <c r="Q159" s="16"/>
      <c r="R159" s="16"/>
      <c r="S159" s="16"/>
      <c r="T159" s="16"/>
      <c r="U159" s="16"/>
      <c r="V159" s="16"/>
      <c r="W159" s="16"/>
      <c r="X159" s="16"/>
      <c r="Y159" s="16"/>
      <c r="Z159" s="16">
        <v>41.57</v>
      </c>
      <c r="AA159" s="16">
        <v>158.46</v>
      </c>
      <c r="AB159" s="16">
        <f t="shared" si="2"/>
        <v>2875.6000000000004</v>
      </c>
      <c r="AC159" s="16">
        <v>2904.46</v>
      </c>
      <c r="AD159" s="15">
        <v>42879</v>
      </c>
      <c r="AE159" s="229" t="s">
        <v>1233</v>
      </c>
      <c r="AF159" s="14"/>
      <c r="AG159" s="19"/>
      <c r="AH159" s="19"/>
      <c r="AI159" s="19"/>
      <c r="AJ159" s="19"/>
    </row>
    <row r="160" spans="1:36" s="4" customFormat="1" ht="27.6" x14ac:dyDescent="0.25">
      <c r="A160" s="229" t="s">
        <v>794</v>
      </c>
      <c r="B160" s="227" t="s">
        <v>2475</v>
      </c>
      <c r="C160" s="227"/>
      <c r="D160" s="47" t="s">
        <v>2021</v>
      </c>
      <c r="E160" s="47" t="s">
        <v>2476</v>
      </c>
      <c r="F160" s="47" t="s">
        <v>1600</v>
      </c>
      <c r="G160" s="15">
        <v>42803</v>
      </c>
      <c r="H160" s="16">
        <v>60.02</v>
      </c>
      <c r="I160" s="16">
        <v>806.31</v>
      </c>
      <c r="J160" s="16">
        <v>215.28</v>
      </c>
      <c r="K160" s="16">
        <v>1316.45</v>
      </c>
      <c r="L160" s="16"/>
      <c r="M160" s="16">
        <v>1003.32</v>
      </c>
      <c r="N160" s="16"/>
      <c r="O160" s="16"/>
      <c r="P160" s="16"/>
      <c r="Q160" s="16"/>
      <c r="R160" s="16"/>
      <c r="S160" s="16"/>
      <c r="T160" s="16"/>
      <c r="U160" s="16"/>
      <c r="V160" s="16"/>
      <c r="W160" s="16"/>
      <c r="X160" s="16"/>
      <c r="Y160" s="16"/>
      <c r="Z160" s="16">
        <v>75.67</v>
      </c>
      <c r="AA160" s="16">
        <v>287.04000000000002</v>
      </c>
      <c r="AB160" s="16">
        <f t="shared" si="2"/>
        <v>3764.09</v>
      </c>
      <c r="AC160" s="16">
        <v>3878.72</v>
      </c>
      <c r="AD160" s="15">
        <v>43053</v>
      </c>
      <c r="AE160" s="229" t="s">
        <v>1234</v>
      </c>
      <c r="AF160" s="14"/>
      <c r="AG160" s="19"/>
      <c r="AH160" s="19"/>
      <c r="AI160" s="19"/>
      <c r="AJ160" s="19"/>
    </row>
    <row r="161" spans="1:36" s="4" customFormat="1" ht="27.6" x14ac:dyDescent="0.25">
      <c r="A161" s="229" t="s">
        <v>795</v>
      </c>
      <c r="B161" s="227" t="s">
        <v>2477</v>
      </c>
      <c r="C161" s="227"/>
      <c r="D161" s="47" t="s">
        <v>2021</v>
      </c>
      <c r="E161" s="47" t="s">
        <v>2478</v>
      </c>
      <c r="F161" s="47" t="s">
        <v>1612</v>
      </c>
      <c r="G161" s="15">
        <v>42810</v>
      </c>
      <c r="H161" s="16">
        <v>60.02</v>
      </c>
      <c r="I161" s="16">
        <v>806.31</v>
      </c>
      <c r="J161" s="16">
        <v>215.28</v>
      </c>
      <c r="K161" s="16">
        <v>1316.45</v>
      </c>
      <c r="L161" s="16"/>
      <c r="M161" s="16">
        <v>1003.32</v>
      </c>
      <c r="N161" s="16"/>
      <c r="O161" s="16"/>
      <c r="P161" s="16"/>
      <c r="Q161" s="16"/>
      <c r="R161" s="16"/>
      <c r="S161" s="16"/>
      <c r="T161" s="16"/>
      <c r="U161" s="16"/>
      <c r="V161" s="16"/>
      <c r="W161" s="16"/>
      <c r="X161" s="16"/>
      <c r="Y161" s="16"/>
      <c r="Z161" s="16">
        <v>75.67</v>
      </c>
      <c r="AA161" s="16">
        <v>287.04000000000002</v>
      </c>
      <c r="AB161" s="16">
        <f t="shared" si="2"/>
        <v>3764.09</v>
      </c>
      <c r="AC161" s="16">
        <v>3840.01</v>
      </c>
      <c r="AD161" s="15">
        <v>42989</v>
      </c>
      <c r="AE161" s="229" t="s">
        <v>1235</v>
      </c>
      <c r="AF161" s="14"/>
      <c r="AG161" s="19"/>
      <c r="AH161" s="19"/>
      <c r="AI161" s="19"/>
      <c r="AJ161" s="19"/>
    </row>
    <row r="162" spans="1:36" s="4" customFormat="1" ht="27.6" x14ac:dyDescent="0.25">
      <c r="A162" s="229" t="s">
        <v>796</v>
      </c>
      <c r="B162" s="227" t="s">
        <v>2473</v>
      </c>
      <c r="C162" s="227"/>
      <c r="D162" s="47" t="s">
        <v>2021</v>
      </c>
      <c r="E162" s="47" t="s">
        <v>2479</v>
      </c>
      <c r="F162" s="47" t="s">
        <v>1614</v>
      </c>
      <c r="G162" s="15">
        <v>42783</v>
      </c>
      <c r="H162" s="16">
        <v>44.16</v>
      </c>
      <c r="I162" s="16">
        <v>580.57000000000005</v>
      </c>
      <c r="J162" s="16">
        <v>155.86000000000001</v>
      </c>
      <c r="K162" s="16">
        <v>949.44</v>
      </c>
      <c r="L162" s="16"/>
      <c r="M162" s="16">
        <v>723.44</v>
      </c>
      <c r="N162" s="16"/>
      <c r="O162" s="16"/>
      <c r="P162" s="16"/>
      <c r="Q162" s="16"/>
      <c r="R162" s="16"/>
      <c r="S162" s="16"/>
      <c r="T162" s="16"/>
      <c r="U162" s="16"/>
      <c r="V162" s="16"/>
      <c r="W162" s="16"/>
      <c r="X162" s="16"/>
      <c r="Y162" s="16"/>
      <c r="Z162" s="16">
        <v>54.55</v>
      </c>
      <c r="AA162" s="16">
        <v>207.81</v>
      </c>
      <c r="AB162" s="16">
        <f t="shared" si="2"/>
        <v>2715.8300000000004</v>
      </c>
      <c r="AC162" s="16">
        <v>2715.83</v>
      </c>
      <c r="AD162" s="15">
        <v>42782</v>
      </c>
      <c r="AE162" s="229" t="s">
        <v>1236</v>
      </c>
      <c r="AF162" s="14"/>
      <c r="AG162" s="19"/>
      <c r="AH162" s="19"/>
      <c r="AI162" s="19"/>
      <c r="AJ162" s="19"/>
    </row>
    <row r="163" spans="1:36" s="4" customFormat="1" ht="27.6" x14ac:dyDescent="0.25">
      <c r="A163" s="229" t="s">
        <v>797</v>
      </c>
      <c r="B163" s="227" t="s">
        <v>2353</v>
      </c>
      <c r="C163" s="227"/>
      <c r="D163" s="47" t="s">
        <v>2021</v>
      </c>
      <c r="E163" s="47" t="s">
        <v>2480</v>
      </c>
      <c r="F163" s="47" t="s">
        <v>1612</v>
      </c>
      <c r="G163" s="15">
        <v>42865</v>
      </c>
      <c r="H163" s="16">
        <v>66.819999999999993</v>
      </c>
      <c r="I163" s="16">
        <v>882.07</v>
      </c>
      <c r="J163" s="16">
        <v>236.56</v>
      </c>
      <c r="K163" s="16">
        <v>1098.58</v>
      </c>
      <c r="L163" s="16"/>
      <c r="M163" s="16">
        <v>1442.06</v>
      </c>
      <c r="N163" s="16"/>
      <c r="O163" s="16"/>
      <c r="P163" s="16"/>
      <c r="Q163" s="16"/>
      <c r="R163" s="16"/>
      <c r="S163" s="16"/>
      <c r="T163" s="16"/>
      <c r="U163" s="16"/>
      <c r="V163" s="16"/>
      <c r="W163" s="16"/>
      <c r="X163" s="16"/>
      <c r="Y163" s="16"/>
      <c r="Z163" s="16">
        <v>82.86</v>
      </c>
      <c r="AA163" s="16">
        <v>315.41000000000003</v>
      </c>
      <c r="AB163" s="16">
        <f t="shared" si="2"/>
        <v>4124.3599999999997</v>
      </c>
      <c r="AC163" s="16"/>
      <c r="AD163" s="229"/>
      <c r="AE163" s="229"/>
      <c r="AF163" s="14"/>
      <c r="AG163" s="19"/>
      <c r="AH163" s="19"/>
      <c r="AI163" s="19"/>
      <c r="AJ163" s="19"/>
    </row>
    <row r="164" spans="1:36" s="4" customFormat="1" ht="27.6" x14ac:dyDescent="0.25">
      <c r="A164" s="229" t="s">
        <v>798</v>
      </c>
      <c r="B164" s="227" t="s">
        <v>1878</v>
      </c>
      <c r="C164" s="227"/>
      <c r="D164" s="47" t="s">
        <v>2021</v>
      </c>
      <c r="E164" s="47" t="s">
        <v>2481</v>
      </c>
      <c r="F164" s="47" t="s">
        <v>1616</v>
      </c>
      <c r="G164" s="15">
        <v>42797</v>
      </c>
      <c r="H164" s="16">
        <v>33.92</v>
      </c>
      <c r="I164" s="16">
        <v>444.91</v>
      </c>
      <c r="J164" s="16">
        <v>118.73</v>
      </c>
      <c r="K164" s="16">
        <v>726.72</v>
      </c>
      <c r="L164" s="16"/>
      <c r="M164" s="16">
        <v>553.19000000000005</v>
      </c>
      <c r="N164" s="16"/>
      <c r="O164" s="16"/>
      <c r="P164" s="16"/>
      <c r="Q164" s="16"/>
      <c r="R164" s="16"/>
      <c r="S164" s="16"/>
      <c r="T164" s="16"/>
      <c r="U164" s="16"/>
      <c r="V164" s="16"/>
      <c r="W164" s="16"/>
      <c r="X164" s="16"/>
      <c r="Y164" s="16"/>
      <c r="Z164" s="16">
        <v>41.75</v>
      </c>
      <c r="AA164" s="16">
        <v>159.18</v>
      </c>
      <c r="AB164" s="16">
        <f t="shared" si="2"/>
        <v>2078.4</v>
      </c>
      <c r="AC164" s="16">
        <v>2078.4</v>
      </c>
      <c r="AD164" s="15">
        <v>42810</v>
      </c>
      <c r="AE164" s="229" t="s">
        <v>1237</v>
      </c>
      <c r="AF164" s="14"/>
      <c r="AG164" s="19"/>
      <c r="AH164" s="19"/>
      <c r="AI164" s="19"/>
      <c r="AJ164" s="19"/>
    </row>
    <row r="165" spans="1:36" s="4" customFormat="1" ht="27.6" x14ac:dyDescent="0.25">
      <c r="A165" s="229" t="s">
        <v>799</v>
      </c>
      <c r="B165" s="227" t="s">
        <v>2482</v>
      </c>
      <c r="C165" s="227"/>
      <c r="D165" s="47" t="s">
        <v>2021</v>
      </c>
      <c r="E165" s="47" t="s">
        <v>2483</v>
      </c>
      <c r="F165" s="47" t="s">
        <v>1614</v>
      </c>
      <c r="G165" s="15">
        <v>42865</v>
      </c>
      <c r="H165" s="16">
        <v>72.17</v>
      </c>
      <c r="I165" s="16">
        <v>938.2</v>
      </c>
      <c r="J165" s="16">
        <v>252.6</v>
      </c>
      <c r="K165" s="16">
        <v>1535.61</v>
      </c>
      <c r="L165" s="16"/>
      <c r="M165" s="16">
        <v>1169.42</v>
      </c>
      <c r="N165" s="16"/>
      <c r="O165" s="16"/>
      <c r="P165" s="16"/>
      <c r="Q165" s="16"/>
      <c r="R165" s="16"/>
      <c r="S165" s="16"/>
      <c r="T165" s="16"/>
      <c r="U165" s="16"/>
      <c r="V165" s="16"/>
      <c r="W165" s="16"/>
      <c r="X165" s="16"/>
      <c r="Y165" s="16"/>
      <c r="Z165" s="16">
        <v>88.2</v>
      </c>
      <c r="AA165" s="16">
        <v>336.79</v>
      </c>
      <c r="AB165" s="16">
        <f t="shared" si="2"/>
        <v>4392.99</v>
      </c>
      <c r="AC165" s="16"/>
      <c r="AD165" s="229"/>
      <c r="AE165" s="229"/>
      <c r="AF165" s="14"/>
      <c r="AG165" s="19"/>
      <c r="AH165" s="19"/>
      <c r="AI165" s="19"/>
      <c r="AJ165" s="19"/>
    </row>
    <row r="166" spans="1:36" s="4" customFormat="1" ht="27.6" x14ac:dyDescent="0.25">
      <c r="A166" s="229" t="s">
        <v>4583</v>
      </c>
      <c r="B166" s="227" t="s">
        <v>1916</v>
      </c>
      <c r="C166" s="227"/>
      <c r="D166" s="47" t="s">
        <v>2021</v>
      </c>
      <c r="E166" s="47" t="s">
        <v>4584</v>
      </c>
      <c r="F166" s="47" t="s">
        <v>1614</v>
      </c>
      <c r="G166" s="15">
        <v>42870</v>
      </c>
      <c r="H166" s="16">
        <v>121.33</v>
      </c>
      <c r="I166" s="16">
        <v>1624.02</v>
      </c>
      <c r="J166" s="16">
        <v>434.01</v>
      </c>
      <c r="K166" s="16">
        <v>2652.27</v>
      </c>
      <c r="L166" s="16"/>
      <c r="M166" s="16">
        <v>2020.7</v>
      </c>
      <c r="N166" s="16"/>
      <c r="O166" s="16"/>
      <c r="P166" s="16"/>
      <c r="Q166" s="16"/>
      <c r="R166" s="16"/>
      <c r="S166" s="16"/>
      <c r="T166" s="16"/>
      <c r="U166" s="16"/>
      <c r="V166" s="16"/>
      <c r="W166" s="16"/>
      <c r="X166" s="16"/>
      <c r="Y166" s="16"/>
      <c r="Z166" s="16">
        <v>578.69000000000005</v>
      </c>
      <c r="AA166" s="16">
        <v>152.43</v>
      </c>
      <c r="AB166" s="16">
        <f t="shared" si="2"/>
        <v>7583.4499999999989</v>
      </c>
      <c r="AC166" s="16"/>
      <c r="AD166" s="229"/>
      <c r="AE166" s="229"/>
      <c r="AF166" s="14"/>
      <c r="AG166" s="19"/>
      <c r="AH166" s="19"/>
      <c r="AI166" s="19"/>
      <c r="AJ166" s="19"/>
    </row>
    <row r="167" spans="1:36" s="4" customFormat="1" ht="27.6" x14ac:dyDescent="0.25">
      <c r="A167" s="229" t="s">
        <v>800</v>
      </c>
      <c r="B167" s="227" t="s">
        <v>2484</v>
      </c>
      <c r="C167" s="227"/>
      <c r="D167" s="47" t="s">
        <v>2021</v>
      </c>
      <c r="E167" s="47" t="s">
        <v>2485</v>
      </c>
      <c r="F167" s="47" t="s">
        <v>1612</v>
      </c>
      <c r="G167" s="15">
        <v>42494</v>
      </c>
      <c r="H167" s="16">
        <v>104.72</v>
      </c>
      <c r="I167" s="16">
        <v>1401.59</v>
      </c>
      <c r="J167" s="16">
        <v>374.56</v>
      </c>
      <c r="K167" s="16">
        <v>2289.0100000000002</v>
      </c>
      <c r="L167" s="16"/>
      <c r="M167" s="16">
        <v>1743.93</v>
      </c>
      <c r="N167" s="16"/>
      <c r="O167" s="16"/>
      <c r="P167" s="16"/>
      <c r="Q167" s="16"/>
      <c r="R167" s="16"/>
      <c r="S167" s="16"/>
      <c r="T167" s="16"/>
      <c r="U167" s="16"/>
      <c r="V167" s="16"/>
      <c r="W167" s="16"/>
      <c r="X167" s="16"/>
      <c r="Y167" s="16"/>
      <c r="Z167" s="16">
        <v>131.58000000000001</v>
      </c>
      <c r="AA167" s="16">
        <v>499.42</v>
      </c>
      <c r="AB167" s="16">
        <f t="shared" si="2"/>
        <v>6544.81</v>
      </c>
      <c r="AC167" s="16"/>
      <c r="AD167" s="229"/>
      <c r="AE167" s="229"/>
      <c r="AF167" s="14"/>
      <c r="AG167" s="19"/>
      <c r="AH167" s="19"/>
      <c r="AI167" s="19"/>
      <c r="AJ167" s="19"/>
    </row>
    <row r="168" spans="1:36" s="4" customFormat="1" ht="27.6" x14ac:dyDescent="0.25">
      <c r="A168" s="229" t="s">
        <v>801</v>
      </c>
      <c r="B168" s="227" t="s">
        <v>2486</v>
      </c>
      <c r="C168" s="227"/>
      <c r="D168" s="47" t="s">
        <v>2021</v>
      </c>
      <c r="E168" s="47" t="s">
        <v>2487</v>
      </c>
      <c r="F168" s="47" t="s">
        <v>1629</v>
      </c>
      <c r="G168" s="15">
        <v>42919</v>
      </c>
      <c r="H168" s="16">
        <v>70.709999999999994</v>
      </c>
      <c r="I168" s="16">
        <v>919.2</v>
      </c>
      <c r="J168" s="16">
        <v>247.49</v>
      </c>
      <c r="K168" s="16">
        <v>1504.52</v>
      </c>
      <c r="L168" s="16"/>
      <c r="M168" s="16">
        <v>1145.74</v>
      </c>
      <c r="N168" s="16"/>
      <c r="O168" s="16"/>
      <c r="P168" s="16"/>
      <c r="Q168" s="16"/>
      <c r="R168" s="16"/>
      <c r="S168" s="16"/>
      <c r="T168" s="16"/>
      <c r="U168" s="16"/>
      <c r="V168" s="16"/>
      <c r="W168" s="16"/>
      <c r="X168" s="16"/>
      <c r="Y168" s="16"/>
      <c r="Z168" s="16">
        <v>86.41</v>
      </c>
      <c r="AA168" s="16">
        <v>329.97</v>
      </c>
      <c r="AB168" s="16">
        <f t="shared" si="2"/>
        <v>4304.04</v>
      </c>
      <c r="AC168" s="16">
        <v>4347.24</v>
      </c>
      <c r="AD168" s="15">
        <v>43027</v>
      </c>
      <c r="AE168" s="229" t="s">
        <v>1238</v>
      </c>
      <c r="AF168" s="14"/>
      <c r="AG168" s="19"/>
      <c r="AH168" s="19"/>
      <c r="AI168" s="19"/>
      <c r="AJ168" s="19"/>
    </row>
    <row r="169" spans="1:36" s="4" customFormat="1" ht="27.6" x14ac:dyDescent="0.25">
      <c r="A169" s="229" t="s">
        <v>802</v>
      </c>
      <c r="B169" s="227" t="s">
        <v>2488</v>
      </c>
      <c r="C169" s="227"/>
      <c r="D169" s="47" t="s">
        <v>2021</v>
      </c>
      <c r="E169" s="47" t="s">
        <v>2489</v>
      </c>
      <c r="F169" s="47" t="s">
        <v>1604</v>
      </c>
      <c r="G169" s="15">
        <v>42873</v>
      </c>
      <c r="H169" s="16">
        <v>61.31</v>
      </c>
      <c r="I169" s="16">
        <v>823.76</v>
      </c>
      <c r="J169" s="16">
        <v>219.93</v>
      </c>
      <c r="K169" s="16">
        <v>1344.94</v>
      </c>
      <c r="L169" s="16"/>
      <c r="M169" s="16">
        <v>1025.03</v>
      </c>
      <c r="N169" s="16"/>
      <c r="O169" s="16"/>
      <c r="P169" s="16"/>
      <c r="Q169" s="16"/>
      <c r="R169" s="16"/>
      <c r="S169" s="16"/>
      <c r="T169" s="16"/>
      <c r="U169" s="16"/>
      <c r="V169" s="16"/>
      <c r="W169" s="16"/>
      <c r="X169" s="16"/>
      <c r="Y169" s="16"/>
      <c r="Z169" s="16">
        <v>77.31</v>
      </c>
      <c r="AA169" s="16">
        <v>293.25</v>
      </c>
      <c r="AB169" s="16">
        <f t="shared" si="2"/>
        <v>3845.53</v>
      </c>
      <c r="AC169" s="16">
        <v>3845.53</v>
      </c>
      <c r="AD169" s="15">
        <v>43199</v>
      </c>
      <c r="AE169" s="229" t="s">
        <v>1239</v>
      </c>
      <c r="AF169" s="14"/>
      <c r="AG169" s="19"/>
      <c r="AH169" s="19"/>
      <c r="AI169" s="19"/>
      <c r="AJ169" s="19"/>
    </row>
    <row r="170" spans="1:36" s="4" customFormat="1" ht="27.6" x14ac:dyDescent="0.25">
      <c r="A170" s="229" t="s">
        <v>802</v>
      </c>
      <c r="B170" s="227" t="s">
        <v>2488</v>
      </c>
      <c r="C170" s="227"/>
      <c r="D170" s="47" t="s">
        <v>2021</v>
      </c>
      <c r="E170" s="47" t="s">
        <v>2490</v>
      </c>
      <c r="F170" s="47" t="s">
        <v>1604</v>
      </c>
      <c r="G170" s="15">
        <v>42873</v>
      </c>
      <c r="H170" s="16">
        <v>72.17</v>
      </c>
      <c r="I170" s="16">
        <v>938.2</v>
      </c>
      <c r="J170" s="16">
        <v>252.6</v>
      </c>
      <c r="K170" s="16">
        <v>1535.61</v>
      </c>
      <c r="L170" s="16"/>
      <c r="M170" s="16">
        <v>2197.16</v>
      </c>
      <c r="N170" s="16"/>
      <c r="O170" s="16"/>
      <c r="P170" s="16"/>
      <c r="Q170" s="16"/>
      <c r="R170" s="16"/>
      <c r="S170" s="16"/>
      <c r="T170" s="16"/>
      <c r="U170" s="16"/>
      <c r="V170" s="16"/>
      <c r="W170" s="16"/>
      <c r="X170" s="16"/>
      <c r="Y170" s="16"/>
      <c r="Z170" s="16">
        <v>88.2</v>
      </c>
      <c r="AA170" s="16">
        <v>336.79</v>
      </c>
      <c r="AB170" s="16">
        <f t="shared" si="2"/>
        <v>5420.73</v>
      </c>
      <c r="AC170" s="16">
        <v>5834.15</v>
      </c>
      <c r="AD170" s="15">
        <v>44664</v>
      </c>
      <c r="AE170" s="229">
        <v>3267191</v>
      </c>
      <c r="AF170" s="14"/>
      <c r="AG170" s="19"/>
      <c r="AH170" s="19"/>
      <c r="AI170" s="19"/>
      <c r="AJ170" s="19"/>
    </row>
    <row r="171" spans="1:36" s="4" customFormat="1" ht="27.6" x14ac:dyDescent="0.25">
      <c r="A171" s="229" t="s">
        <v>803</v>
      </c>
      <c r="B171" s="227" t="s">
        <v>2491</v>
      </c>
      <c r="C171" s="227"/>
      <c r="D171" s="47" t="s">
        <v>2021</v>
      </c>
      <c r="E171" s="47" t="s">
        <v>2492</v>
      </c>
      <c r="F171" s="47" t="s">
        <v>1600</v>
      </c>
      <c r="G171" s="15">
        <v>42844</v>
      </c>
      <c r="H171" s="16">
        <v>44.52</v>
      </c>
      <c r="I171" s="16">
        <v>585.29999999999995</v>
      </c>
      <c r="J171" s="16">
        <v>157.12</v>
      </c>
      <c r="K171" s="16">
        <v>957.18</v>
      </c>
      <c r="L171" s="16"/>
      <c r="M171" s="16">
        <v>729.34</v>
      </c>
      <c r="N171" s="16"/>
      <c r="O171" s="16"/>
      <c r="P171" s="16"/>
      <c r="Q171" s="16"/>
      <c r="R171" s="16"/>
      <c r="S171" s="16"/>
      <c r="T171" s="16"/>
      <c r="U171" s="16"/>
      <c r="V171" s="16"/>
      <c r="W171" s="16"/>
      <c r="X171" s="16"/>
      <c r="Y171" s="16"/>
      <c r="Z171" s="16">
        <v>55</v>
      </c>
      <c r="AA171" s="16">
        <v>209.5</v>
      </c>
      <c r="AB171" s="16">
        <f t="shared" si="2"/>
        <v>2737.96</v>
      </c>
      <c r="AC171" s="16"/>
      <c r="AD171" s="15">
        <v>42859</v>
      </c>
      <c r="AE171" s="229" t="s">
        <v>1240</v>
      </c>
      <c r="AF171" s="14"/>
      <c r="AG171" s="19"/>
      <c r="AH171" s="19"/>
      <c r="AI171" s="19"/>
      <c r="AJ171" s="19"/>
    </row>
    <row r="172" spans="1:36" s="4" customFormat="1" ht="27.6" x14ac:dyDescent="0.25">
      <c r="A172" s="229" t="s">
        <v>804</v>
      </c>
      <c r="B172" s="227" t="s">
        <v>2493</v>
      </c>
      <c r="C172" s="227"/>
      <c r="D172" s="47" t="s">
        <v>2021</v>
      </c>
      <c r="E172" s="47" t="s">
        <v>2494</v>
      </c>
      <c r="F172" s="47" t="s">
        <v>1614</v>
      </c>
      <c r="G172" s="15">
        <v>42886</v>
      </c>
      <c r="H172" s="16">
        <v>133.56</v>
      </c>
      <c r="I172" s="16">
        <v>1755.93</v>
      </c>
      <c r="J172" s="16">
        <v>471.39</v>
      </c>
      <c r="K172" s="16">
        <v>2871.54</v>
      </c>
      <c r="L172" s="16"/>
      <c r="M172" s="16">
        <v>2188.02</v>
      </c>
      <c r="N172" s="16"/>
      <c r="O172" s="16"/>
      <c r="P172" s="16"/>
      <c r="Q172" s="16"/>
      <c r="R172" s="16"/>
      <c r="S172" s="16"/>
      <c r="T172" s="16"/>
      <c r="U172" s="16"/>
      <c r="V172" s="16"/>
      <c r="W172" s="16"/>
      <c r="X172" s="16"/>
      <c r="Y172" s="16"/>
      <c r="Z172" s="16">
        <v>165</v>
      </c>
      <c r="AA172" s="16">
        <v>628.53</v>
      </c>
      <c r="AB172" s="16">
        <f t="shared" si="2"/>
        <v>8213.9700000000012</v>
      </c>
      <c r="AC172" s="16">
        <v>8380.0300000000007</v>
      </c>
      <c r="AD172" s="15">
        <v>43034</v>
      </c>
      <c r="AE172" s="229" t="s">
        <v>1241</v>
      </c>
      <c r="AF172" s="14"/>
      <c r="AG172" s="19"/>
      <c r="AH172" s="19"/>
      <c r="AI172" s="19"/>
      <c r="AJ172" s="19"/>
    </row>
    <row r="173" spans="1:36" s="4" customFormat="1" ht="27.6" x14ac:dyDescent="0.25">
      <c r="A173" s="229" t="s">
        <v>805</v>
      </c>
      <c r="B173" s="227" t="s">
        <v>2495</v>
      </c>
      <c r="C173" s="227"/>
      <c r="D173" s="47" t="s">
        <v>2021</v>
      </c>
      <c r="E173" s="47" t="s">
        <v>2496</v>
      </c>
      <c r="F173" s="47" t="s">
        <v>2497</v>
      </c>
      <c r="G173" s="15">
        <v>42873</v>
      </c>
      <c r="H173" s="16">
        <v>44.52</v>
      </c>
      <c r="I173" s="16">
        <v>585.30999999999995</v>
      </c>
      <c r="J173" s="16">
        <v>157.13</v>
      </c>
      <c r="K173" s="16">
        <v>957.18</v>
      </c>
      <c r="L173" s="16">
        <v>729.34</v>
      </c>
      <c r="M173" s="16"/>
      <c r="N173" s="16"/>
      <c r="O173" s="16"/>
      <c r="P173" s="16"/>
      <c r="Q173" s="16"/>
      <c r="R173" s="16"/>
      <c r="S173" s="16"/>
      <c r="T173" s="16"/>
      <c r="U173" s="16"/>
      <c r="V173" s="16"/>
      <c r="W173" s="16"/>
      <c r="X173" s="16"/>
      <c r="Y173" s="16"/>
      <c r="Z173" s="16">
        <v>55</v>
      </c>
      <c r="AA173" s="16">
        <v>209.51</v>
      </c>
      <c r="AB173" s="16">
        <f t="shared" si="2"/>
        <v>2737.99</v>
      </c>
      <c r="AC173" s="16">
        <v>2737.99</v>
      </c>
      <c r="AD173" s="15">
        <v>42880</v>
      </c>
      <c r="AE173" s="229" t="s">
        <v>1242</v>
      </c>
      <c r="AF173" s="14"/>
      <c r="AG173" s="19"/>
      <c r="AH173" s="19"/>
      <c r="AI173" s="19"/>
      <c r="AJ173" s="19"/>
    </row>
    <row r="174" spans="1:36" s="4" customFormat="1" ht="27.6" x14ac:dyDescent="0.25">
      <c r="A174" s="229" t="s">
        <v>806</v>
      </c>
      <c r="B174" s="227" t="s">
        <v>2498</v>
      </c>
      <c r="C174" s="227"/>
      <c r="D174" s="47" t="s">
        <v>2021</v>
      </c>
      <c r="E174" s="47" t="s">
        <v>2499</v>
      </c>
      <c r="F174" s="47" t="s">
        <v>1766</v>
      </c>
      <c r="G174" s="15">
        <v>43084</v>
      </c>
      <c r="H174" s="16">
        <v>60.82</v>
      </c>
      <c r="I174" s="16">
        <v>817.13</v>
      </c>
      <c r="J174" s="16">
        <v>218.16</v>
      </c>
      <c r="K174" s="16">
        <v>1334.12</v>
      </c>
      <c r="L174" s="16"/>
      <c r="M174" s="16">
        <v>1016.79</v>
      </c>
      <c r="N174" s="16"/>
      <c r="O174" s="16"/>
      <c r="P174" s="16"/>
      <c r="Q174" s="16"/>
      <c r="R174" s="16"/>
      <c r="S174" s="16"/>
      <c r="T174" s="16"/>
      <c r="U174" s="16"/>
      <c r="V174" s="16"/>
      <c r="W174" s="16"/>
      <c r="X174" s="16"/>
      <c r="Y174" s="16"/>
      <c r="Z174" s="16">
        <v>76.69</v>
      </c>
      <c r="AA174" s="16">
        <v>290.89</v>
      </c>
      <c r="AB174" s="16">
        <f t="shared" si="2"/>
        <v>3814.6</v>
      </c>
      <c r="AC174" s="16">
        <v>3868.25</v>
      </c>
      <c r="AD174" s="15">
        <v>43564</v>
      </c>
      <c r="AE174" s="229" t="s">
        <v>1243</v>
      </c>
      <c r="AF174" s="14"/>
      <c r="AG174" s="19"/>
      <c r="AH174" s="19"/>
      <c r="AI174" s="19"/>
      <c r="AJ174" s="19"/>
    </row>
    <row r="175" spans="1:36" s="4" customFormat="1" ht="27.6" x14ac:dyDescent="0.25">
      <c r="A175" s="229" t="s">
        <v>807</v>
      </c>
      <c r="B175" s="227" t="s">
        <v>2500</v>
      </c>
      <c r="C175" s="227"/>
      <c r="D175" s="47" t="s">
        <v>2021</v>
      </c>
      <c r="E175" s="47" t="s">
        <v>2501</v>
      </c>
      <c r="F175" s="47" t="s">
        <v>2260</v>
      </c>
      <c r="G175" s="15">
        <v>43063</v>
      </c>
      <c r="H175" s="16">
        <v>61.48</v>
      </c>
      <c r="I175" s="16">
        <v>825.94</v>
      </c>
      <c r="J175" s="16">
        <v>220.52</v>
      </c>
      <c r="K175" s="16">
        <v>1348.5</v>
      </c>
      <c r="L175" s="16"/>
      <c r="M175" s="16">
        <v>1027.74</v>
      </c>
      <c r="N175" s="16"/>
      <c r="O175" s="16"/>
      <c r="P175" s="16"/>
      <c r="Q175" s="16"/>
      <c r="R175" s="16"/>
      <c r="S175" s="16"/>
      <c r="T175" s="16"/>
      <c r="U175" s="16"/>
      <c r="V175" s="16"/>
      <c r="W175" s="16"/>
      <c r="X175" s="16"/>
      <c r="Y175" s="16"/>
      <c r="Z175" s="16">
        <v>77.510000000000005</v>
      </c>
      <c r="AA175" s="16">
        <v>294.02999999999997</v>
      </c>
      <c r="AB175" s="16">
        <f t="shared" si="2"/>
        <v>3855.7200000000003</v>
      </c>
      <c r="AC175" s="16">
        <v>3855.72</v>
      </c>
      <c r="AD175" s="15">
        <v>43263</v>
      </c>
      <c r="AE175" s="229" t="s">
        <v>1244</v>
      </c>
      <c r="AF175" s="14"/>
      <c r="AG175" s="19"/>
      <c r="AH175" s="19"/>
      <c r="AI175" s="19"/>
      <c r="AJ175" s="19"/>
    </row>
    <row r="176" spans="1:36" s="4" customFormat="1" ht="27.6" x14ac:dyDescent="0.25">
      <c r="A176" s="229" t="s">
        <v>808</v>
      </c>
      <c r="B176" s="227" t="s">
        <v>2502</v>
      </c>
      <c r="C176" s="227"/>
      <c r="D176" s="47" t="s">
        <v>2021</v>
      </c>
      <c r="E176" s="47" t="s">
        <v>2503</v>
      </c>
      <c r="F176" s="47" t="s">
        <v>1614</v>
      </c>
      <c r="G176" s="15">
        <v>43059</v>
      </c>
      <c r="H176" s="16">
        <v>90.23</v>
      </c>
      <c r="I176" s="16">
        <v>1186.31</v>
      </c>
      <c r="J176" s="16">
        <v>318.45999999999998</v>
      </c>
      <c r="K176" s="16">
        <v>1940.03</v>
      </c>
      <c r="L176" s="16"/>
      <c r="M176" s="16">
        <v>1478.23</v>
      </c>
      <c r="N176" s="16"/>
      <c r="O176" s="16"/>
      <c r="P176" s="16"/>
      <c r="Q176" s="16"/>
      <c r="R176" s="16"/>
      <c r="S176" s="16"/>
      <c r="T176" s="16"/>
      <c r="U176" s="16"/>
      <c r="V176" s="16"/>
      <c r="W176" s="16"/>
      <c r="X176" s="16"/>
      <c r="Y176" s="16"/>
      <c r="Z176" s="16">
        <v>111.46</v>
      </c>
      <c r="AA176" s="16">
        <v>424.63</v>
      </c>
      <c r="AB176" s="16">
        <f t="shared" si="2"/>
        <v>5549.35</v>
      </c>
      <c r="AC176" s="16"/>
      <c r="AD176" s="229"/>
      <c r="AE176" s="229"/>
      <c r="AF176" s="14"/>
      <c r="AG176" s="19"/>
      <c r="AH176" s="19"/>
      <c r="AI176" s="19"/>
      <c r="AJ176" s="19"/>
    </row>
    <row r="177" spans="1:36" s="462" customFormat="1" ht="27.6" x14ac:dyDescent="0.25">
      <c r="A177" s="457" t="s">
        <v>809</v>
      </c>
      <c r="B177" s="458" t="s">
        <v>2504</v>
      </c>
      <c r="C177" s="458"/>
      <c r="D177" s="459" t="s">
        <v>2021</v>
      </c>
      <c r="E177" s="459" t="s">
        <v>2505</v>
      </c>
      <c r="F177" s="459" t="s">
        <v>1763</v>
      </c>
      <c r="G177" s="460">
        <v>42878</v>
      </c>
      <c r="H177" s="434">
        <v>81.180000000000007</v>
      </c>
      <c r="I177" s="434">
        <v>1088.1199999999999</v>
      </c>
      <c r="J177" s="434">
        <v>290.69</v>
      </c>
      <c r="K177" s="434">
        <v>1776.87</v>
      </c>
      <c r="L177" s="434">
        <v>1353.93</v>
      </c>
      <c r="M177" s="434"/>
      <c r="N177" s="434"/>
      <c r="O177" s="434"/>
      <c r="P177" s="434"/>
      <c r="Q177" s="434"/>
      <c r="R177" s="434"/>
      <c r="S177" s="434"/>
      <c r="T177" s="434"/>
      <c r="U177" s="434"/>
      <c r="V177" s="434"/>
      <c r="W177" s="434"/>
      <c r="X177" s="434"/>
      <c r="Y177" s="434"/>
      <c r="Z177" s="434">
        <v>102.13</v>
      </c>
      <c r="AA177" s="433">
        <v>387.59</v>
      </c>
      <c r="AB177" s="433">
        <f t="shared" si="2"/>
        <v>5080.51</v>
      </c>
      <c r="AC177" s="463" t="s">
        <v>5131</v>
      </c>
      <c r="AD177" s="460"/>
      <c r="AE177" s="457"/>
      <c r="AF177" s="461"/>
      <c r="AG177" s="385"/>
      <c r="AH177" s="385"/>
      <c r="AI177" s="385"/>
      <c r="AJ177" s="385"/>
    </row>
    <row r="178" spans="1:36" s="4" customFormat="1" ht="41.4" x14ac:dyDescent="0.25">
      <c r="A178" s="229" t="s">
        <v>810</v>
      </c>
      <c r="B178" s="227" t="s">
        <v>2506</v>
      </c>
      <c r="C178" s="227"/>
      <c r="D178" s="47" t="s">
        <v>2021</v>
      </c>
      <c r="E178" s="47" t="s">
        <v>2507</v>
      </c>
      <c r="F178" s="47" t="s">
        <v>1620</v>
      </c>
      <c r="G178" s="15">
        <v>42993</v>
      </c>
      <c r="H178" s="16">
        <v>34.17</v>
      </c>
      <c r="I178" s="16">
        <v>448.11</v>
      </c>
      <c r="J178" s="16">
        <v>119.58</v>
      </c>
      <c r="K178" s="16">
        <v>731.96</v>
      </c>
      <c r="L178" s="16"/>
      <c r="M178" s="16">
        <v>557.19000000000005</v>
      </c>
      <c r="N178" s="16"/>
      <c r="O178" s="16"/>
      <c r="P178" s="16"/>
      <c r="Q178" s="16"/>
      <c r="R178" s="16"/>
      <c r="S178" s="16"/>
      <c r="T178" s="16"/>
      <c r="U178" s="16"/>
      <c r="V178" s="16"/>
      <c r="W178" s="16"/>
      <c r="X178" s="16"/>
      <c r="Y178" s="16"/>
      <c r="Z178" s="16">
        <v>42.05</v>
      </c>
      <c r="AA178" s="16">
        <v>160.32</v>
      </c>
      <c r="AB178" s="16">
        <f t="shared" si="2"/>
        <v>2093.38</v>
      </c>
      <c r="AC178" s="16">
        <v>2093.38</v>
      </c>
      <c r="AD178" s="15">
        <v>42984</v>
      </c>
      <c r="AE178" s="229" t="s">
        <v>1245</v>
      </c>
      <c r="AF178" s="14"/>
      <c r="AG178" s="19"/>
      <c r="AH178" s="19"/>
      <c r="AI178" s="19"/>
      <c r="AJ178" s="19"/>
    </row>
    <row r="179" spans="1:36" s="4" customFormat="1" ht="27.6" x14ac:dyDescent="0.25">
      <c r="A179" s="229" t="s">
        <v>811</v>
      </c>
      <c r="B179" s="227" t="s">
        <v>2508</v>
      </c>
      <c r="C179" s="227"/>
      <c r="D179" s="47" t="s">
        <v>2021</v>
      </c>
      <c r="E179" s="47" t="s">
        <v>2509</v>
      </c>
      <c r="F179" s="47" t="s">
        <v>1633</v>
      </c>
      <c r="G179" s="15">
        <v>42900</v>
      </c>
      <c r="H179" s="16">
        <v>60.23</v>
      </c>
      <c r="I179" s="16">
        <v>809.22</v>
      </c>
      <c r="J179" s="16">
        <v>216.05</v>
      </c>
      <c r="K179" s="16">
        <v>1321.2</v>
      </c>
      <c r="L179" s="16"/>
      <c r="M179" s="16">
        <v>1006.94</v>
      </c>
      <c r="N179" s="16"/>
      <c r="O179" s="16"/>
      <c r="P179" s="16"/>
      <c r="Q179" s="16"/>
      <c r="R179" s="16"/>
      <c r="S179" s="16"/>
      <c r="T179" s="16"/>
      <c r="U179" s="16"/>
      <c r="V179" s="16"/>
      <c r="W179" s="16"/>
      <c r="X179" s="16"/>
      <c r="Y179" s="16"/>
      <c r="Z179" s="16">
        <v>75.95</v>
      </c>
      <c r="AA179" s="16">
        <v>288.07</v>
      </c>
      <c r="AB179" s="16">
        <f t="shared" si="2"/>
        <v>3777.66</v>
      </c>
      <c r="AC179" s="16">
        <v>3777.66</v>
      </c>
      <c r="AD179" s="15">
        <v>43229</v>
      </c>
      <c r="AE179" s="229" t="s">
        <v>1246</v>
      </c>
      <c r="AF179" s="14"/>
      <c r="AG179" s="19"/>
      <c r="AH179" s="19"/>
      <c r="AI179" s="19"/>
      <c r="AJ179" s="19"/>
    </row>
    <row r="180" spans="1:36" s="4" customFormat="1" ht="27.6" x14ac:dyDescent="0.25">
      <c r="A180" s="229" t="s">
        <v>812</v>
      </c>
      <c r="B180" s="227" t="s">
        <v>2512</v>
      </c>
      <c r="C180" s="227"/>
      <c r="D180" s="47" t="s">
        <v>2021</v>
      </c>
      <c r="E180" s="47" t="s">
        <v>2513</v>
      </c>
      <c r="F180" s="47" t="s">
        <v>1630</v>
      </c>
      <c r="G180" s="15">
        <v>42811</v>
      </c>
      <c r="H180" s="16">
        <v>59.75</v>
      </c>
      <c r="I180" s="16">
        <v>802.67</v>
      </c>
      <c r="J180" s="16">
        <v>214.31</v>
      </c>
      <c r="K180" s="16">
        <v>1310.51</v>
      </c>
      <c r="L180" s="16"/>
      <c r="M180" s="16">
        <v>998.8</v>
      </c>
      <c r="N180" s="16"/>
      <c r="O180" s="16"/>
      <c r="P180" s="16"/>
      <c r="Q180" s="16"/>
      <c r="R180" s="16"/>
      <c r="S180" s="16"/>
      <c r="T180" s="16"/>
      <c r="U180" s="16"/>
      <c r="V180" s="16"/>
      <c r="W180" s="16"/>
      <c r="X180" s="16"/>
      <c r="Y180" s="16"/>
      <c r="Z180" s="16">
        <v>75.33</v>
      </c>
      <c r="AA180" s="16">
        <v>285.74</v>
      </c>
      <c r="AB180" s="16">
        <f t="shared" si="2"/>
        <v>3747.1099999999997</v>
      </c>
      <c r="AC180" s="16">
        <v>3822.7</v>
      </c>
      <c r="AD180" s="15">
        <v>42958</v>
      </c>
      <c r="AE180" s="229" t="s">
        <v>1247</v>
      </c>
      <c r="AF180" s="14"/>
      <c r="AG180" s="19"/>
      <c r="AH180" s="19"/>
      <c r="AI180" s="19"/>
      <c r="AJ180" s="19"/>
    </row>
    <row r="181" spans="1:36" s="4" customFormat="1" ht="27.6" x14ac:dyDescent="0.25">
      <c r="A181" s="229" t="s">
        <v>813</v>
      </c>
      <c r="B181" s="227" t="s">
        <v>2510</v>
      </c>
      <c r="C181" s="227"/>
      <c r="D181" s="47" t="s">
        <v>2021</v>
      </c>
      <c r="E181" s="47" t="s">
        <v>2511</v>
      </c>
      <c r="F181" s="47" t="s">
        <v>1629</v>
      </c>
      <c r="G181" s="15">
        <v>43234</v>
      </c>
      <c r="H181" s="16">
        <v>81.180000000000007</v>
      </c>
      <c r="I181" s="16">
        <v>1088.1199999999999</v>
      </c>
      <c r="J181" s="16">
        <v>290.69</v>
      </c>
      <c r="K181" s="16">
        <v>1776.87</v>
      </c>
      <c r="L181" s="16"/>
      <c r="M181" s="16">
        <v>1353.93</v>
      </c>
      <c r="N181" s="16"/>
      <c r="O181" s="16"/>
      <c r="P181" s="16"/>
      <c r="Q181" s="16"/>
      <c r="R181" s="16"/>
      <c r="S181" s="16"/>
      <c r="T181" s="16"/>
      <c r="U181" s="16"/>
      <c r="V181" s="16"/>
      <c r="W181" s="16"/>
      <c r="X181" s="16"/>
      <c r="Y181" s="16"/>
      <c r="Z181" s="16">
        <v>102.13</v>
      </c>
      <c r="AA181" s="16">
        <v>387.59</v>
      </c>
      <c r="AB181" s="16">
        <f t="shared" si="2"/>
        <v>5080.51</v>
      </c>
      <c r="AC181" s="16">
        <v>5080.51</v>
      </c>
      <c r="AD181" s="15">
        <v>43249</v>
      </c>
      <c r="AE181" s="229" t="s">
        <v>1248</v>
      </c>
      <c r="AF181" s="14"/>
      <c r="AG181" s="19"/>
      <c r="AH181" s="19"/>
      <c r="AI181" s="19"/>
      <c r="AJ181" s="19"/>
    </row>
    <row r="182" spans="1:36" s="4" customFormat="1" ht="27.6" x14ac:dyDescent="0.25">
      <c r="A182" s="229" t="s">
        <v>814</v>
      </c>
      <c r="B182" s="227" t="s">
        <v>2514</v>
      </c>
      <c r="C182" s="227"/>
      <c r="D182" s="47" t="s">
        <v>2021</v>
      </c>
      <c r="E182" s="47" t="s">
        <v>2515</v>
      </c>
      <c r="F182" s="47" t="s">
        <v>1622</v>
      </c>
      <c r="G182" s="15">
        <v>42963</v>
      </c>
      <c r="H182" s="16">
        <v>91.99</v>
      </c>
      <c r="I182" s="16">
        <v>1231.33</v>
      </c>
      <c r="J182" s="16">
        <v>329.84</v>
      </c>
      <c r="K182" s="16">
        <v>2011.91</v>
      </c>
      <c r="L182" s="16">
        <v>1532.26</v>
      </c>
      <c r="M182" s="16"/>
      <c r="N182" s="16"/>
      <c r="O182" s="16"/>
      <c r="P182" s="16"/>
      <c r="Q182" s="16"/>
      <c r="R182" s="16"/>
      <c r="S182" s="16"/>
      <c r="T182" s="16"/>
      <c r="U182" s="16"/>
      <c r="V182" s="16"/>
      <c r="W182" s="16"/>
      <c r="X182" s="16"/>
      <c r="Y182" s="16"/>
      <c r="Z182" s="16">
        <v>115.64</v>
      </c>
      <c r="AA182" s="16">
        <v>438.92</v>
      </c>
      <c r="AB182" s="16">
        <f t="shared" si="2"/>
        <v>5751.89</v>
      </c>
      <c r="AC182" s="16">
        <v>5751.89</v>
      </c>
      <c r="AD182" s="15">
        <v>43006</v>
      </c>
      <c r="AE182" s="229" t="s">
        <v>1249</v>
      </c>
      <c r="AF182" s="14"/>
      <c r="AG182" s="19"/>
      <c r="AH182" s="19"/>
      <c r="AI182" s="19"/>
      <c r="AJ182" s="19"/>
    </row>
    <row r="183" spans="1:36" s="4" customFormat="1" ht="27.6" x14ac:dyDescent="0.25">
      <c r="A183" s="229" t="s">
        <v>815</v>
      </c>
      <c r="B183" s="227" t="s">
        <v>2516</v>
      </c>
      <c r="C183" s="227"/>
      <c r="D183" s="47" t="s">
        <v>2021</v>
      </c>
      <c r="E183" s="47" t="s">
        <v>2517</v>
      </c>
      <c r="F183" s="47" t="s">
        <v>1629</v>
      </c>
      <c r="G183" s="15">
        <v>42950</v>
      </c>
      <c r="H183" s="16">
        <v>102.51</v>
      </c>
      <c r="I183" s="16">
        <v>1371.94</v>
      </c>
      <c r="J183" s="16">
        <v>366.63</v>
      </c>
      <c r="K183" s="16">
        <v>2240.58</v>
      </c>
      <c r="L183" s="16"/>
      <c r="M183" s="16">
        <v>1707.04</v>
      </c>
      <c r="N183" s="16"/>
      <c r="O183" s="16"/>
      <c r="P183" s="16"/>
      <c r="Q183" s="16"/>
      <c r="R183" s="16"/>
      <c r="S183" s="16"/>
      <c r="T183" s="16"/>
      <c r="U183" s="16"/>
      <c r="V183" s="16"/>
      <c r="W183" s="16"/>
      <c r="X183" s="16"/>
      <c r="Y183" s="16"/>
      <c r="Z183" s="16">
        <v>128.78</v>
      </c>
      <c r="AA183" s="16">
        <v>488.85</v>
      </c>
      <c r="AB183" s="16">
        <f t="shared" si="2"/>
        <v>6406.33</v>
      </c>
      <c r="AC183" s="16">
        <v>6406.33</v>
      </c>
      <c r="AD183" s="15">
        <v>42957</v>
      </c>
      <c r="AE183" s="229" t="s">
        <v>1250</v>
      </c>
      <c r="AF183" s="14"/>
      <c r="AG183" s="19"/>
      <c r="AH183" s="19"/>
      <c r="AI183" s="19"/>
      <c r="AJ183" s="19"/>
    </row>
    <row r="184" spans="1:36" s="4" customFormat="1" ht="27.6" x14ac:dyDescent="0.25">
      <c r="A184" s="229" t="s">
        <v>816</v>
      </c>
      <c r="B184" s="227" t="s">
        <v>2518</v>
      </c>
      <c r="C184" s="227"/>
      <c r="D184" s="47" t="s">
        <v>2021</v>
      </c>
      <c r="E184" s="47" t="s">
        <v>3112</v>
      </c>
      <c r="F184" s="47" t="s">
        <v>2497</v>
      </c>
      <c r="G184" s="15">
        <v>42937</v>
      </c>
      <c r="H184" s="16">
        <v>65.47</v>
      </c>
      <c r="I184" s="16">
        <v>864.21</v>
      </c>
      <c r="J184" s="16">
        <v>231.77</v>
      </c>
      <c r="K184" s="16">
        <v>1412.86</v>
      </c>
      <c r="L184" s="16"/>
      <c r="M184" s="16">
        <v>1076.3399999999999</v>
      </c>
      <c r="N184" s="16"/>
      <c r="O184" s="16"/>
      <c r="P184" s="16"/>
      <c r="Q184" s="16"/>
      <c r="R184" s="16"/>
      <c r="S184" s="16"/>
      <c r="T184" s="16"/>
      <c r="U184" s="16"/>
      <c r="V184" s="16"/>
      <c r="W184" s="16"/>
      <c r="X184" s="16"/>
      <c r="Y184" s="16"/>
      <c r="Z184" s="16">
        <v>81.180000000000007</v>
      </c>
      <c r="AA184" s="16">
        <v>309.02</v>
      </c>
      <c r="AB184" s="16">
        <f t="shared" si="2"/>
        <v>4040.8499999999995</v>
      </c>
      <c r="AC184" s="16">
        <v>4081.4</v>
      </c>
      <c r="AD184" s="15">
        <v>42958</v>
      </c>
      <c r="AE184" s="229" t="s">
        <v>1251</v>
      </c>
      <c r="AF184" s="14"/>
      <c r="AG184" s="19"/>
      <c r="AH184" s="19"/>
      <c r="AI184" s="19"/>
      <c r="AJ184" s="19"/>
    </row>
    <row r="185" spans="1:36" s="4" customFormat="1" ht="60" customHeight="1" x14ac:dyDescent="0.25">
      <c r="A185" s="594" t="s">
        <v>817</v>
      </c>
      <c r="B185" s="227" t="s">
        <v>2519</v>
      </c>
      <c r="C185" s="690"/>
      <c r="D185" s="619" t="s">
        <v>2021</v>
      </c>
      <c r="E185" s="47" t="s">
        <v>2520</v>
      </c>
      <c r="F185" s="619" t="s">
        <v>1614</v>
      </c>
      <c r="G185" s="15">
        <v>42944</v>
      </c>
      <c r="H185" s="16">
        <v>122.96</v>
      </c>
      <c r="I185" s="16">
        <v>1651.87</v>
      </c>
      <c r="J185" s="16">
        <v>441.04</v>
      </c>
      <c r="K185" s="16">
        <v>2696.99</v>
      </c>
      <c r="L185" s="16"/>
      <c r="M185" s="16">
        <v>2055.5</v>
      </c>
      <c r="N185" s="16"/>
      <c r="O185" s="16"/>
      <c r="P185" s="16"/>
      <c r="Q185" s="16"/>
      <c r="R185" s="16"/>
      <c r="S185" s="16"/>
      <c r="T185" s="16"/>
      <c r="U185" s="16"/>
      <c r="V185" s="16"/>
      <c r="W185" s="16"/>
      <c r="X185" s="16"/>
      <c r="Y185" s="16"/>
      <c r="Z185" s="16">
        <v>155.03</v>
      </c>
      <c r="AA185" s="16">
        <v>588.05999999999995</v>
      </c>
      <c r="AB185" s="16">
        <f t="shared" si="2"/>
        <v>7711.4499999999989</v>
      </c>
      <c r="AC185" s="16"/>
      <c r="AD185" s="229"/>
      <c r="AE185" s="229"/>
      <c r="AF185" s="14"/>
      <c r="AG185" s="19"/>
      <c r="AH185" s="19"/>
      <c r="AI185" s="19"/>
      <c r="AJ185" s="19"/>
    </row>
    <row r="186" spans="1:36" s="4" customFormat="1" ht="58.5" customHeight="1" x14ac:dyDescent="0.25">
      <c r="A186" s="621"/>
      <c r="B186" s="227" t="s">
        <v>2519</v>
      </c>
      <c r="C186" s="691"/>
      <c r="D186" s="693"/>
      <c r="E186" s="47" t="s">
        <v>2521</v>
      </c>
      <c r="F186" s="693"/>
      <c r="G186" s="15">
        <v>42944</v>
      </c>
      <c r="H186" s="16">
        <v>267.31</v>
      </c>
      <c r="I186" s="16">
        <v>3528.29</v>
      </c>
      <c r="J186" s="16">
        <v>946.23</v>
      </c>
      <c r="K186" s="16">
        <v>5768.2</v>
      </c>
      <c r="L186" s="16"/>
      <c r="M186" s="16">
        <v>4394.3</v>
      </c>
      <c r="N186" s="16"/>
      <c r="O186" s="16"/>
      <c r="P186" s="16"/>
      <c r="Q186" s="16"/>
      <c r="R186" s="16"/>
      <c r="S186" s="16"/>
      <c r="T186" s="16"/>
      <c r="U186" s="16"/>
      <c r="V186" s="16"/>
      <c r="W186" s="16"/>
      <c r="X186" s="16"/>
      <c r="Y186" s="16"/>
      <c r="Z186" s="16">
        <v>358.92</v>
      </c>
      <c r="AA186" s="16">
        <v>1261.6199999999999</v>
      </c>
      <c r="AB186" s="16">
        <f t="shared" si="2"/>
        <v>16524.87</v>
      </c>
      <c r="AC186" s="16"/>
      <c r="AD186" s="229"/>
      <c r="AE186" s="229"/>
      <c r="AF186" s="14"/>
      <c r="AG186" s="19"/>
      <c r="AH186" s="19"/>
      <c r="AI186" s="19"/>
      <c r="AJ186" s="19"/>
    </row>
    <row r="187" spans="1:36" s="4" customFormat="1" ht="58.5" customHeight="1" x14ac:dyDescent="0.25">
      <c r="A187" s="621"/>
      <c r="B187" s="227" t="s">
        <v>2519</v>
      </c>
      <c r="C187" s="692"/>
      <c r="D187" s="620"/>
      <c r="E187" s="47" t="s">
        <v>2522</v>
      </c>
      <c r="F187" s="620"/>
      <c r="G187" s="15">
        <v>42996</v>
      </c>
      <c r="H187" s="16">
        <v>122.96</v>
      </c>
      <c r="I187" s="16">
        <v>1651.87</v>
      </c>
      <c r="J187" s="16">
        <v>441.04</v>
      </c>
      <c r="K187" s="16">
        <v>2055.5</v>
      </c>
      <c r="L187" s="16"/>
      <c r="M187" s="16">
        <v>2696.99</v>
      </c>
      <c r="N187" s="16"/>
      <c r="O187" s="16"/>
      <c r="P187" s="16"/>
      <c r="Q187" s="16"/>
      <c r="R187" s="16"/>
      <c r="S187" s="16"/>
      <c r="T187" s="16"/>
      <c r="U187" s="16"/>
      <c r="V187" s="16"/>
      <c r="W187" s="16"/>
      <c r="X187" s="16"/>
      <c r="Y187" s="16"/>
      <c r="Z187" s="16">
        <v>155.03</v>
      </c>
      <c r="AA187" s="16">
        <v>588.05999999999995</v>
      </c>
      <c r="AB187" s="16">
        <f t="shared" si="2"/>
        <v>7711.4499999999989</v>
      </c>
      <c r="AC187" s="16"/>
      <c r="AD187" s="229"/>
      <c r="AE187" s="229"/>
      <c r="AF187" s="14"/>
      <c r="AG187" s="19"/>
      <c r="AH187" s="19"/>
      <c r="AI187" s="19"/>
      <c r="AJ187" s="19"/>
    </row>
    <row r="188" spans="1:36" s="4" customFormat="1" ht="13.5" customHeight="1" x14ac:dyDescent="0.25">
      <c r="A188" s="595"/>
      <c r="B188" s="227" t="s">
        <v>2519</v>
      </c>
      <c r="C188" s="227"/>
      <c r="D188" s="47" t="s">
        <v>2021</v>
      </c>
      <c r="E188" s="47" t="s">
        <v>2523</v>
      </c>
      <c r="F188" s="47" t="s">
        <v>1614</v>
      </c>
      <c r="G188" s="15">
        <v>42996</v>
      </c>
      <c r="H188" s="16">
        <v>267.31</v>
      </c>
      <c r="I188" s="16">
        <v>3528.29</v>
      </c>
      <c r="J188" s="16">
        <v>946.23</v>
      </c>
      <c r="K188" s="16">
        <v>5768.2</v>
      </c>
      <c r="L188" s="16"/>
      <c r="M188" s="16">
        <v>5768.2</v>
      </c>
      <c r="N188" s="16"/>
      <c r="O188" s="16"/>
      <c r="P188" s="16"/>
      <c r="Q188" s="16"/>
      <c r="R188" s="16"/>
      <c r="S188" s="16"/>
      <c r="T188" s="16"/>
      <c r="U188" s="16"/>
      <c r="V188" s="16"/>
      <c r="W188" s="16"/>
      <c r="X188" s="16"/>
      <c r="Y188" s="16"/>
      <c r="Z188" s="16">
        <v>358.92</v>
      </c>
      <c r="AA188" s="16">
        <v>1261.6199999999999</v>
      </c>
      <c r="AB188" s="16">
        <f t="shared" si="2"/>
        <v>17898.769999999997</v>
      </c>
      <c r="AC188" s="16"/>
      <c r="AD188" s="229"/>
      <c r="AE188" s="229"/>
      <c r="AF188" s="14"/>
      <c r="AG188" s="19"/>
      <c r="AH188" s="19"/>
      <c r="AI188" s="19"/>
      <c r="AJ188" s="19"/>
    </row>
    <row r="189" spans="1:36" s="4" customFormat="1" ht="27.6" x14ac:dyDescent="0.25">
      <c r="A189" s="229" t="s">
        <v>818</v>
      </c>
      <c r="B189" s="227" t="s">
        <v>2524</v>
      </c>
      <c r="C189" s="227"/>
      <c r="D189" s="47" t="s">
        <v>2021</v>
      </c>
      <c r="E189" s="47" t="s">
        <v>2525</v>
      </c>
      <c r="F189" s="47" t="s">
        <v>1613</v>
      </c>
      <c r="G189" s="15">
        <v>42892</v>
      </c>
      <c r="H189" s="16">
        <v>34.04</v>
      </c>
      <c r="I189" s="16">
        <v>446.51</v>
      </c>
      <c r="J189" s="16">
        <v>119.16</v>
      </c>
      <c r="K189" s="16">
        <v>729.34</v>
      </c>
      <c r="L189" s="16"/>
      <c r="M189" s="16">
        <v>555.19000000000005</v>
      </c>
      <c r="N189" s="16"/>
      <c r="O189" s="16"/>
      <c r="P189" s="16"/>
      <c r="Q189" s="16"/>
      <c r="R189" s="16"/>
      <c r="S189" s="16"/>
      <c r="T189" s="16"/>
      <c r="U189" s="16"/>
      <c r="V189" s="16"/>
      <c r="W189" s="16"/>
      <c r="X189" s="16"/>
      <c r="Y189" s="16"/>
      <c r="Z189" s="16">
        <v>41.9</v>
      </c>
      <c r="AA189" s="16">
        <v>159.75</v>
      </c>
      <c r="AB189" s="16">
        <f t="shared" si="2"/>
        <v>2085.8900000000003</v>
      </c>
      <c r="AC189" s="16">
        <v>2085.89</v>
      </c>
      <c r="AD189" s="15">
        <v>42895</v>
      </c>
      <c r="AE189" s="229" t="s">
        <v>1252</v>
      </c>
      <c r="AF189" s="14"/>
      <c r="AG189" s="19"/>
      <c r="AH189" s="19"/>
      <c r="AI189" s="19"/>
      <c r="AJ189" s="19"/>
    </row>
    <row r="190" spans="1:36" s="4" customFormat="1" ht="27.6" x14ac:dyDescent="0.25">
      <c r="A190" s="229" t="s">
        <v>819</v>
      </c>
      <c r="B190" s="227" t="s">
        <v>2526</v>
      </c>
      <c r="C190" s="227"/>
      <c r="D190" s="47" t="s">
        <v>2021</v>
      </c>
      <c r="E190" s="47" t="s">
        <v>2527</v>
      </c>
      <c r="F190" s="47" t="s">
        <v>1629</v>
      </c>
      <c r="G190" s="15">
        <v>42996</v>
      </c>
      <c r="H190" s="16">
        <v>66.83</v>
      </c>
      <c r="I190" s="16">
        <v>882.07</v>
      </c>
      <c r="J190" s="16">
        <v>236.56</v>
      </c>
      <c r="K190" s="16">
        <v>1442.05</v>
      </c>
      <c r="L190" s="16"/>
      <c r="M190" s="16">
        <v>1098.57</v>
      </c>
      <c r="N190" s="16"/>
      <c r="O190" s="16"/>
      <c r="P190" s="16"/>
      <c r="Q190" s="16"/>
      <c r="R190" s="16"/>
      <c r="S190" s="16"/>
      <c r="T190" s="16"/>
      <c r="U190" s="16"/>
      <c r="V190" s="16"/>
      <c r="W190" s="16"/>
      <c r="X190" s="16"/>
      <c r="Y190" s="16"/>
      <c r="Z190" s="16">
        <v>82.87</v>
      </c>
      <c r="AA190" s="16">
        <v>315.41000000000003</v>
      </c>
      <c r="AB190" s="16">
        <f t="shared" si="2"/>
        <v>4124.3599999999997</v>
      </c>
      <c r="AC190" s="16"/>
      <c r="AD190" s="229"/>
      <c r="AE190" s="229"/>
      <c r="AF190" s="14"/>
      <c r="AG190" s="19"/>
      <c r="AH190" s="19"/>
      <c r="AI190" s="19"/>
      <c r="AJ190" s="19"/>
    </row>
    <row r="191" spans="1:36" s="4" customFormat="1" ht="27.6" x14ac:dyDescent="0.25">
      <c r="A191" s="229" t="s">
        <v>820</v>
      </c>
      <c r="B191" s="227" t="s">
        <v>2528</v>
      </c>
      <c r="C191" s="227"/>
      <c r="D191" s="47" t="s">
        <v>2021</v>
      </c>
      <c r="E191" s="47" t="s">
        <v>2529</v>
      </c>
      <c r="F191" s="47" t="s">
        <v>1894</v>
      </c>
      <c r="G191" s="15">
        <v>42965</v>
      </c>
      <c r="H191" s="16">
        <v>60.45</v>
      </c>
      <c r="I191" s="16">
        <v>812.12</v>
      </c>
      <c r="J191" s="16">
        <v>216.83</v>
      </c>
      <c r="K191" s="16">
        <v>1325.94</v>
      </c>
      <c r="L191" s="16"/>
      <c r="M191" s="16">
        <v>1010.56</v>
      </c>
      <c r="N191" s="16"/>
      <c r="O191" s="16"/>
      <c r="P191" s="16"/>
      <c r="Q191" s="16"/>
      <c r="R191" s="16"/>
      <c r="S191" s="16"/>
      <c r="T191" s="16"/>
      <c r="U191" s="16"/>
      <c r="V191" s="16"/>
      <c r="W191" s="16"/>
      <c r="X191" s="16"/>
      <c r="Y191" s="16"/>
      <c r="Z191" s="16">
        <v>76.22</v>
      </c>
      <c r="AA191" s="16">
        <v>289.11</v>
      </c>
      <c r="AB191" s="16">
        <f t="shared" si="2"/>
        <v>3791.23</v>
      </c>
      <c r="AC191" s="16">
        <v>3868</v>
      </c>
      <c r="AD191" s="15">
        <v>43131</v>
      </c>
      <c r="AE191" s="229" t="s">
        <v>1253</v>
      </c>
      <c r="AF191" s="14"/>
      <c r="AG191" s="19"/>
      <c r="AH191" s="19"/>
      <c r="AI191" s="19"/>
      <c r="AJ191" s="19"/>
    </row>
    <row r="192" spans="1:36" s="4" customFormat="1" ht="27.6" x14ac:dyDescent="0.25">
      <c r="A192" s="229" t="s">
        <v>821</v>
      </c>
      <c r="B192" s="227" t="s">
        <v>1714</v>
      </c>
      <c r="C192" s="227"/>
      <c r="D192" s="47" t="s">
        <v>2021</v>
      </c>
      <c r="E192" s="47" t="s">
        <v>2530</v>
      </c>
      <c r="F192" s="47" t="s">
        <v>1600</v>
      </c>
      <c r="G192" s="15">
        <v>42950</v>
      </c>
      <c r="H192" s="16">
        <v>65.709999999999994</v>
      </c>
      <c r="I192" s="16">
        <v>867.32</v>
      </c>
      <c r="J192" s="16">
        <v>232.6</v>
      </c>
      <c r="K192" s="16">
        <v>1417.93</v>
      </c>
      <c r="L192" s="16"/>
      <c r="M192" s="16">
        <v>1080.2</v>
      </c>
      <c r="N192" s="16"/>
      <c r="O192" s="16"/>
      <c r="P192" s="16"/>
      <c r="Q192" s="16"/>
      <c r="R192" s="16"/>
      <c r="S192" s="16"/>
      <c r="T192" s="16"/>
      <c r="U192" s="16"/>
      <c r="V192" s="16"/>
      <c r="W192" s="16"/>
      <c r="X192" s="16"/>
      <c r="Y192" s="16"/>
      <c r="Z192" s="16">
        <v>81.48</v>
      </c>
      <c r="AA192" s="16">
        <v>310.13</v>
      </c>
      <c r="AB192" s="16">
        <f t="shared" si="2"/>
        <v>4055.3700000000003</v>
      </c>
      <c r="AC192" s="16">
        <v>4055.37</v>
      </c>
      <c r="AD192" s="15">
        <v>42969</v>
      </c>
      <c r="AE192" s="229" t="s">
        <v>1254</v>
      </c>
      <c r="AF192" s="14"/>
      <c r="AG192" s="19"/>
      <c r="AH192" s="19"/>
      <c r="AI192" s="19"/>
      <c r="AJ192" s="19"/>
    </row>
    <row r="193" spans="1:36" s="4" customFormat="1" ht="27.6" x14ac:dyDescent="0.25">
      <c r="A193" s="229" t="s">
        <v>822</v>
      </c>
      <c r="B193" s="227" t="s">
        <v>2531</v>
      </c>
      <c r="C193" s="227"/>
      <c r="D193" s="47" t="s">
        <v>2021</v>
      </c>
      <c r="E193" s="47" t="s">
        <v>2532</v>
      </c>
      <c r="F193" s="47" t="s">
        <v>1600</v>
      </c>
      <c r="G193" s="15">
        <v>42982</v>
      </c>
      <c r="H193" s="16">
        <v>66.83</v>
      </c>
      <c r="I193" s="16">
        <v>882.07</v>
      </c>
      <c r="J193" s="16">
        <v>236.27</v>
      </c>
      <c r="K193" s="16">
        <v>1442.05</v>
      </c>
      <c r="L193" s="16"/>
      <c r="M193" s="16">
        <v>1098.57</v>
      </c>
      <c r="N193" s="16"/>
      <c r="O193" s="16"/>
      <c r="P193" s="16"/>
      <c r="Q193" s="16"/>
      <c r="R193" s="16"/>
      <c r="S193" s="16"/>
      <c r="T193" s="16"/>
      <c r="U193" s="16"/>
      <c r="V193" s="16"/>
      <c r="W193" s="16"/>
      <c r="X193" s="16"/>
      <c r="Y193" s="16"/>
      <c r="Z193" s="16">
        <v>82.87</v>
      </c>
      <c r="AA193" s="16">
        <v>315.41000000000003</v>
      </c>
      <c r="AB193" s="16">
        <f t="shared" si="2"/>
        <v>4124.07</v>
      </c>
      <c r="AC193" s="16"/>
      <c r="AD193" s="229"/>
      <c r="AE193" s="229"/>
      <c r="AF193" s="14"/>
      <c r="AG193" s="19"/>
      <c r="AH193" s="19"/>
      <c r="AI193" s="19"/>
      <c r="AJ193" s="19"/>
    </row>
    <row r="194" spans="1:36" s="4" customFormat="1" ht="27.6" x14ac:dyDescent="0.25">
      <c r="A194" s="229" t="s">
        <v>823</v>
      </c>
      <c r="B194" s="227" t="s">
        <v>2310</v>
      </c>
      <c r="C194" s="227"/>
      <c r="D194" s="47" t="s">
        <v>2021</v>
      </c>
      <c r="E194" s="47" t="s">
        <v>2533</v>
      </c>
      <c r="F194" s="47" t="s">
        <v>1630</v>
      </c>
      <c r="G194" s="15">
        <v>42956</v>
      </c>
      <c r="H194" s="16">
        <v>61.48</v>
      </c>
      <c r="I194" s="16">
        <v>825.93</v>
      </c>
      <c r="J194" s="16">
        <v>220.52</v>
      </c>
      <c r="K194" s="16">
        <v>1348.49</v>
      </c>
      <c r="L194" s="16"/>
      <c r="M194" s="16">
        <v>1027.75</v>
      </c>
      <c r="N194" s="16"/>
      <c r="O194" s="16"/>
      <c r="P194" s="16"/>
      <c r="Q194" s="16"/>
      <c r="R194" s="16"/>
      <c r="S194" s="16"/>
      <c r="T194" s="16"/>
      <c r="U194" s="16"/>
      <c r="V194" s="16"/>
      <c r="W194" s="16"/>
      <c r="X194" s="16"/>
      <c r="Y194" s="16"/>
      <c r="Z194" s="16">
        <v>77.52</v>
      </c>
      <c r="AA194" s="16">
        <v>294.02999999999997</v>
      </c>
      <c r="AB194" s="16">
        <f t="shared" si="2"/>
        <v>3855.7200000000003</v>
      </c>
      <c r="AC194" s="16">
        <v>3869.22</v>
      </c>
      <c r="AD194" s="15">
        <v>43321</v>
      </c>
      <c r="AE194" s="229" t="s">
        <v>1255</v>
      </c>
      <c r="AF194" s="14"/>
      <c r="AG194" s="19"/>
      <c r="AH194" s="19"/>
      <c r="AI194" s="19"/>
      <c r="AJ194" s="19"/>
    </row>
    <row r="195" spans="1:36" s="4" customFormat="1" ht="27.6" x14ac:dyDescent="0.25">
      <c r="A195" s="229" t="s">
        <v>824</v>
      </c>
      <c r="B195" s="227" t="s">
        <v>2370</v>
      </c>
      <c r="C195" s="227"/>
      <c r="D195" s="47" t="s">
        <v>2021</v>
      </c>
      <c r="E195" s="47" t="s">
        <v>2509</v>
      </c>
      <c r="F195" s="47" t="s">
        <v>1633</v>
      </c>
      <c r="G195" s="15">
        <v>43021</v>
      </c>
      <c r="H195" s="16">
        <v>44.68</v>
      </c>
      <c r="I195" s="16">
        <v>587.41</v>
      </c>
      <c r="J195" s="16">
        <v>157.69</v>
      </c>
      <c r="K195" s="16">
        <v>960.62</v>
      </c>
      <c r="L195" s="16"/>
      <c r="M195" s="16">
        <v>731.96</v>
      </c>
      <c r="N195" s="16"/>
      <c r="O195" s="16"/>
      <c r="P195" s="16"/>
      <c r="Q195" s="16"/>
      <c r="R195" s="16"/>
      <c r="S195" s="16"/>
      <c r="T195" s="16"/>
      <c r="U195" s="16"/>
      <c r="V195" s="16"/>
      <c r="W195" s="16"/>
      <c r="X195" s="16"/>
      <c r="Y195" s="16"/>
      <c r="Z195" s="16">
        <v>55.19</v>
      </c>
      <c r="AA195" s="16">
        <v>210.26</v>
      </c>
      <c r="AB195" s="16">
        <f t="shared" si="2"/>
        <v>2747.8100000000004</v>
      </c>
      <c r="AC195" s="16">
        <v>2747.81</v>
      </c>
      <c r="AD195" s="15">
        <v>43294</v>
      </c>
      <c r="AE195" s="229" t="s">
        <v>1256</v>
      </c>
      <c r="AF195" s="14"/>
      <c r="AG195" s="19"/>
      <c r="AH195" s="19"/>
      <c r="AI195" s="19"/>
      <c r="AJ195" s="19"/>
    </row>
    <row r="196" spans="1:36" s="4" customFormat="1" ht="27.6" x14ac:dyDescent="0.25">
      <c r="A196" s="229" t="s">
        <v>824</v>
      </c>
      <c r="B196" s="227" t="s">
        <v>2370</v>
      </c>
      <c r="C196" s="227"/>
      <c r="D196" s="47" t="s">
        <v>2021</v>
      </c>
      <c r="E196" s="47" t="s">
        <v>2534</v>
      </c>
      <c r="F196" s="47" t="s">
        <v>1633</v>
      </c>
      <c r="G196" s="15">
        <v>43021</v>
      </c>
      <c r="H196" s="16">
        <v>0.76</v>
      </c>
      <c r="I196" s="16">
        <v>9.99</v>
      </c>
      <c r="J196" s="16">
        <v>2.68</v>
      </c>
      <c r="K196" s="16">
        <v>16.34</v>
      </c>
      <c r="L196" s="16"/>
      <c r="M196" s="16">
        <v>12.45</v>
      </c>
      <c r="N196" s="16"/>
      <c r="O196" s="16"/>
      <c r="P196" s="16"/>
      <c r="Q196" s="16"/>
      <c r="R196" s="16"/>
      <c r="S196" s="16"/>
      <c r="T196" s="16"/>
      <c r="U196" s="16"/>
      <c r="V196" s="16"/>
      <c r="W196" s="16"/>
      <c r="X196" s="16"/>
      <c r="Y196" s="16"/>
      <c r="Z196" s="16">
        <v>0.94</v>
      </c>
      <c r="AA196" s="16">
        <v>3.58</v>
      </c>
      <c r="AB196" s="16">
        <f t="shared" si="2"/>
        <v>46.739999999999995</v>
      </c>
      <c r="AC196" s="16">
        <v>46.74</v>
      </c>
      <c r="AD196" s="15">
        <v>43297</v>
      </c>
      <c r="AE196" s="229" t="s">
        <v>1257</v>
      </c>
      <c r="AF196" s="14"/>
      <c r="AG196" s="19"/>
      <c r="AH196" s="19"/>
      <c r="AI196" s="19"/>
      <c r="AJ196" s="19"/>
    </row>
    <row r="197" spans="1:36" s="4" customFormat="1" ht="27.6" x14ac:dyDescent="0.25">
      <c r="A197" s="229" t="s">
        <v>825</v>
      </c>
      <c r="B197" s="227" t="s">
        <v>3113</v>
      </c>
      <c r="C197" s="227"/>
      <c r="D197" s="47" t="s">
        <v>2021</v>
      </c>
      <c r="E197" s="47" t="s">
        <v>2535</v>
      </c>
      <c r="F197" s="47" t="s">
        <v>1614</v>
      </c>
      <c r="G197" s="15">
        <v>43014</v>
      </c>
      <c r="H197" s="16">
        <v>66.83</v>
      </c>
      <c r="I197" s="16">
        <v>882.07</v>
      </c>
      <c r="J197" s="16">
        <v>236.56</v>
      </c>
      <c r="K197" s="16">
        <v>1442.05</v>
      </c>
      <c r="L197" s="16"/>
      <c r="M197" s="16">
        <v>1098.57</v>
      </c>
      <c r="N197" s="16"/>
      <c r="O197" s="16"/>
      <c r="P197" s="16"/>
      <c r="Q197" s="16"/>
      <c r="R197" s="16"/>
      <c r="S197" s="16"/>
      <c r="T197" s="16"/>
      <c r="U197" s="16"/>
      <c r="V197" s="16"/>
      <c r="W197" s="16"/>
      <c r="X197" s="16"/>
      <c r="Y197" s="16"/>
      <c r="Z197" s="16">
        <v>82.87</v>
      </c>
      <c r="AA197" s="16">
        <v>315.41000000000003</v>
      </c>
      <c r="AB197" s="16">
        <f t="shared" si="2"/>
        <v>4124.3599999999997</v>
      </c>
      <c r="AC197" s="16"/>
      <c r="AD197" s="229"/>
      <c r="AE197" s="229"/>
      <c r="AF197" s="14"/>
      <c r="AG197" s="19"/>
      <c r="AH197" s="19"/>
      <c r="AI197" s="19"/>
      <c r="AJ197" s="19"/>
    </row>
    <row r="198" spans="1:36" s="462" customFormat="1" ht="27.6" x14ac:dyDescent="0.25">
      <c r="A198" s="457" t="s">
        <v>826</v>
      </c>
      <c r="B198" s="458" t="s">
        <v>2536</v>
      </c>
      <c r="C198" s="458"/>
      <c r="D198" s="459" t="s">
        <v>2021</v>
      </c>
      <c r="E198" s="459" t="s">
        <v>2537</v>
      </c>
      <c r="F198" s="459" t="s">
        <v>1600</v>
      </c>
      <c r="G198" s="460">
        <v>42985</v>
      </c>
      <c r="H198" s="433">
        <v>133.66</v>
      </c>
      <c r="I198" s="433">
        <v>1764.15</v>
      </c>
      <c r="J198" s="433">
        <v>473.11</v>
      </c>
      <c r="K198" s="433">
        <v>2884.1</v>
      </c>
      <c r="L198" s="433"/>
      <c r="M198" s="433">
        <v>2197.15</v>
      </c>
      <c r="N198" s="433"/>
      <c r="O198" s="433"/>
      <c r="P198" s="433"/>
      <c r="Q198" s="433"/>
      <c r="R198" s="433"/>
      <c r="S198" s="433"/>
      <c r="T198" s="433"/>
      <c r="U198" s="433"/>
      <c r="V198" s="433"/>
      <c r="W198" s="433">
        <v>630.80999999999995</v>
      </c>
      <c r="X198" s="433"/>
      <c r="Y198" s="433"/>
      <c r="Z198" s="433">
        <v>165.73</v>
      </c>
      <c r="AA198" s="433">
        <v>0</v>
      </c>
      <c r="AB198" s="433">
        <f t="shared" si="2"/>
        <v>8248.7099999999991</v>
      </c>
      <c r="AC198" s="684" t="s">
        <v>6351</v>
      </c>
      <c r="AD198" s="685"/>
      <c r="AE198" s="686"/>
      <c r="AF198" s="461"/>
      <c r="AG198" s="385"/>
      <c r="AH198" s="385"/>
      <c r="AI198" s="385"/>
      <c r="AJ198" s="385"/>
    </row>
    <row r="199" spans="1:36" s="4" customFormat="1" ht="27.6" x14ac:dyDescent="0.25">
      <c r="A199" s="229" t="s">
        <v>827</v>
      </c>
      <c r="B199" s="227" t="s">
        <v>2536</v>
      </c>
      <c r="C199" s="227"/>
      <c r="D199" s="47" t="s">
        <v>2021</v>
      </c>
      <c r="E199" s="47" t="s">
        <v>2366</v>
      </c>
      <c r="F199" s="47" t="s">
        <v>1631</v>
      </c>
      <c r="G199" s="15">
        <v>43243</v>
      </c>
      <c r="H199" s="16">
        <v>799.24</v>
      </c>
      <c r="I199" s="16">
        <v>10737.22</v>
      </c>
      <c r="J199" s="16">
        <v>2866.76</v>
      </c>
      <c r="K199" s="16">
        <v>17530.5</v>
      </c>
      <c r="L199" s="16"/>
      <c r="M199" s="16">
        <v>13360.75</v>
      </c>
      <c r="N199" s="16"/>
      <c r="O199" s="16"/>
      <c r="P199" s="16"/>
      <c r="Q199" s="16"/>
      <c r="R199" s="16"/>
      <c r="S199" s="16"/>
      <c r="T199" s="16"/>
      <c r="U199" s="16"/>
      <c r="V199" s="16"/>
      <c r="W199" s="16"/>
      <c r="X199" s="16"/>
      <c r="Y199" s="16"/>
      <c r="Z199" s="16">
        <v>1007.76</v>
      </c>
      <c r="AA199" s="16">
        <v>3822.26</v>
      </c>
      <c r="AB199" s="16">
        <f t="shared" si="2"/>
        <v>50124.490000000005</v>
      </c>
      <c r="AC199" s="16">
        <v>51139.199999999997</v>
      </c>
      <c r="AD199" s="15">
        <v>43696</v>
      </c>
      <c r="AE199" s="229" t="s">
        <v>1258</v>
      </c>
      <c r="AF199" s="14"/>
      <c r="AG199" s="19"/>
      <c r="AH199" s="19"/>
      <c r="AI199" s="19"/>
      <c r="AJ199" s="19"/>
    </row>
    <row r="200" spans="1:36" s="4" customFormat="1" ht="27.6" x14ac:dyDescent="0.25">
      <c r="A200" s="229" t="s">
        <v>828</v>
      </c>
      <c r="B200" s="227" t="s">
        <v>2538</v>
      </c>
      <c r="C200" s="227"/>
      <c r="D200" s="47" t="s">
        <v>2021</v>
      </c>
      <c r="E200" s="47" t="s">
        <v>2539</v>
      </c>
      <c r="F200" s="47" t="s">
        <v>1614</v>
      </c>
      <c r="G200" s="15">
        <v>42969</v>
      </c>
      <c r="H200" s="16">
        <v>45.44</v>
      </c>
      <c r="I200" s="16">
        <v>597.4</v>
      </c>
      <c r="J200" s="16">
        <v>160.37</v>
      </c>
      <c r="K200" s="16">
        <v>976.96</v>
      </c>
      <c r="L200" s="16"/>
      <c r="M200" s="16">
        <v>744.41</v>
      </c>
      <c r="N200" s="16"/>
      <c r="O200" s="16"/>
      <c r="P200" s="16"/>
      <c r="Q200" s="16"/>
      <c r="R200" s="16"/>
      <c r="S200" s="16"/>
      <c r="T200" s="16"/>
      <c r="U200" s="16"/>
      <c r="V200" s="16"/>
      <c r="W200" s="16"/>
      <c r="X200" s="16"/>
      <c r="Y200" s="16"/>
      <c r="Z200" s="16">
        <v>56.13</v>
      </c>
      <c r="AA200" s="16">
        <v>213.84</v>
      </c>
      <c r="AB200" s="16">
        <f t="shared" si="2"/>
        <v>2794.55</v>
      </c>
      <c r="AC200" s="16"/>
      <c r="AD200" s="229"/>
      <c r="AE200" s="229"/>
      <c r="AF200" s="14"/>
      <c r="AG200" s="19"/>
      <c r="AH200" s="19"/>
      <c r="AI200" s="19"/>
      <c r="AJ200" s="19"/>
    </row>
    <row r="201" spans="1:36" s="4" customFormat="1" ht="27.6" x14ac:dyDescent="0.25">
      <c r="A201" s="229" t="s">
        <v>829</v>
      </c>
      <c r="B201" s="227" t="s">
        <v>1714</v>
      </c>
      <c r="C201" s="227"/>
      <c r="D201" s="47" t="s">
        <v>2021</v>
      </c>
      <c r="E201" s="47" t="s">
        <v>2540</v>
      </c>
      <c r="F201" s="47" t="s">
        <v>1600</v>
      </c>
      <c r="G201" s="15">
        <v>42977</v>
      </c>
      <c r="H201" s="16">
        <v>45.44</v>
      </c>
      <c r="I201" s="16">
        <v>597.4</v>
      </c>
      <c r="J201" s="16">
        <v>160.37</v>
      </c>
      <c r="K201" s="16">
        <v>976.96</v>
      </c>
      <c r="L201" s="16"/>
      <c r="M201" s="16">
        <v>744.41</v>
      </c>
      <c r="N201" s="16"/>
      <c r="O201" s="16"/>
      <c r="P201" s="16"/>
      <c r="Q201" s="16"/>
      <c r="R201" s="16"/>
      <c r="S201" s="16"/>
      <c r="T201" s="16"/>
      <c r="U201" s="16"/>
      <c r="V201" s="16"/>
      <c r="W201" s="16"/>
      <c r="X201" s="16"/>
      <c r="Y201" s="16"/>
      <c r="Z201" s="16">
        <v>56.13</v>
      </c>
      <c r="AA201" s="16">
        <v>213.84</v>
      </c>
      <c r="AB201" s="16">
        <f t="shared" si="2"/>
        <v>2794.55</v>
      </c>
      <c r="AC201" s="16"/>
      <c r="AD201" s="229"/>
      <c r="AE201" s="229"/>
      <c r="AF201" s="14"/>
      <c r="AG201" s="19"/>
      <c r="AH201" s="19"/>
      <c r="AI201" s="19"/>
      <c r="AJ201" s="19"/>
    </row>
    <row r="202" spans="1:36" s="4" customFormat="1" ht="27.6" x14ac:dyDescent="0.25">
      <c r="A202" s="229" t="s">
        <v>830</v>
      </c>
      <c r="B202" s="227" t="s">
        <v>2541</v>
      </c>
      <c r="C202" s="227"/>
      <c r="D202" s="47" t="s">
        <v>2021</v>
      </c>
      <c r="E202" s="47" t="s">
        <v>2542</v>
      </c>
      <c r="F202" s="47" t="s">
        <v>1600</v>
      </c>
      <c r="G202" s="15">
        <v>43060</v>
      </c>
      <c r="H202" s="16">
        <v>66.83</v>
      </c>
      <c r="I202" s="16">
        <v>882.07</v>
      </c>
      <c r="J202" s="16">
        <v>236.55</v>
      </c>
      <c r="K202" s="16">
        <v>1442.05</v>
      </c>
      <c r="L202" s="16"/>
      <c r="M202" s="16">
        <v>1098.58</v>
      </c>
      <c r="N202" s="16"/>
      <c r="O202" s="16"/>
      <c r="P202" s="16"/>
      <c r="Q202" s="16"/>
      <c r="R202" s="16"/>
      <c r="S202" s="16"/>
      <c r="T202" s="16"/>
      <c r="U202" s="16"/>
      <c r="V202" s="16"/>
      <c r="W202" s="16"/>
      <c r="X202" s="16"/>
      <c r="Y202" s="16"/>
      <c r="Z202" s="16">
        <v>82.86</v>
      </c>
      <c r="AA202" s="16">
        <v>315.39999999999998</v>
      </c>
      <c r="AB202" s="16">
        <f t="shared" si="2"/>
        <v>4124.34</v>
      </c>
      <c r="AC202" s="16"/>
      <c r="AD202" s="229"/>
      <c r="AE202" s="229"/>
      <c r="AF202" s="14"/>
      <c r="AG202" s="19"/>
      <c r="AH202" s="19"/>
      <c r="AI202" s="19"/>
      <c r="AJ202" s="19"/>
    </row>
    <row r="203" spans="1:36" s="4" customFormat="1" ht="27.6" x14ac:dyDescent="0.25">
      <c r="A203" s="229" t="s">
        <v>831</v>
      </c>
      <c r="B203" s="227" t="s">
        <v>2543</v>
      </c>
      <c r="C203" s="227"/>
      <c r="D203" s="47" t="s">
        <v>2021</v>
      </c>
      <c r="E203" s="47" t="s">
        <v>2544</v>
      </c>
      <c r="F203" s="47" t="s">
        <v>1766</v>
      </c>
      <c r="G203" s="15">
        <v>43116</v>
      </c>
      <c r="H203" s="16">
        <v>90.88</v>
      </c>
      <c r="I203" s="16">
        <v>1194.81</v>
      </c>
      <c r="J203" s="16">
        <v>320.75</v>
      </c>
      <c r="K203" s="16">
        <v>1953.92</v>
      </c>
      <c r="L203" s="16"/>
      <c r="M203" s="16">
        <v>1488.84</v>
      </c>
      <c r="N203" s="16"/>
      <c r="O203" s="16"/>
      <c r="P203" s="16"/>
      <c r="Q203" s="16"/>
      <c r="R203" s="16"/>
      <c r="S203" s="16"/>
      <c r="T203" s="16"/>
      <c r="U203" s="16"/>
      <c r="V203" s="16"/>
      <c r="W203" s="16"/>
      <c r="X203" s="16"/>
      <c r="Y203" s="16"/>
      <c r="Z203" s="16">
        <v>112.27</v>
      </c>
      <c r="AA203" s="16">
        <v>427.66</v>
      </c>
      <c r="AB203" s="16">
        <f t="shared" si="2"/>
        <v>5589.13</v>
      </c>
      <c r="AC203" s="16"/>
      <c r="AD203" s="229"/>
      <c r="AE203" s="229"/>
      <c r="AF203" s="14"/>
      <c r="AG203" s="19"/>
      <c r="AH203" s="19"/>
      <c r="AI203" s="19"/>
      <c r="AJ203" s="19"/>
    </row>
    <row r="204" spans="1:36" s="4" customFormat="1" ht="27.6" x14ac:dyDescent="0.25">
      <c r="A204" s="229" t="s">
        <v>832</v>
      </c>
      <c r="B204" s="227" t="s">
        <v>2545</v>
      </c>
      <c r="C204" s="227"/>
      <c r="D204" s="47" t="s">
        <v>2021</v>
      </c>
      <c r="E204" s="47" t="s">
        <v>2546</v>
      </c>
      <c r="F204" s="47" t="s">
        <v>1614</v>
      </c>
      <c r="G204" s="15">
        <v>42860</v>
      </c>
      <c r="H204" s="16">
        <v>70.709999999999994</v>
      </c>
      <c r="I204" s="16">
        <v>919.2</v>
      </c>
      <c r="J204" s="16">
        <v>247.49</v>
      </c>
      <c r="K204" s="16">
        <v>1504.52</v>
      </c>
      <c r="L204" s="16"/>
      <c r="M204" s="16">
        <v>1145.74</v>
      </c>
      <c r="N204" s="16"/>
      <c r="O204" s="16"/>
      <c r="P204" s="16"/>
      <c r="Q204" s="16"/>
      <c r="R204" s="16"/>
      <c r="S204" s="16"/>
      <c r="T204" s="16"/>
      <c r="U204" s="16"/>
      <c r="V204" s="16"/>
      <c r="W204" s="16"/>
      <c r="X204" s="16"/>
      <c r="Y204" s="16"/>
      <c r="Z204" s="16">
        <v>86.41</v>
      </c>
      <c r="AA204" s="16">
        <v>329.97</v>
      </c>
      <c r="AB204" s="16">
        <f t="shared" si="2"/>
        <v>4304.04</v>
      </c>
      <c r="AC204" s="16">
        <v>4347.24</v>
      </c>
      <c r="AD204" s="15">
        <v>43000</v>
      </c>
      <c r="AE204" s="229" t="s">
        <v>1259</v>
      </c>
      <c r="AF204" s="14"/>
      <c r="AG204" s="19"/>
      <c r="AH204" s="19"/>
      <c r="AI204" s="19"/>
      <c r="AJ204" s="19"/>
    </row>
    <row r="205" spans="1:36" s="4" customFormat="1" ht="27.6" x14ac:dyDescent="0.25">
      <c r="A205" s="229" t="s">
        <v>833</v>
      </c>
      <c r="B205" s="227" t="s">
        <v>2547</v>
      </c>
      <c r="C205" s="227"/>
      <c r="D205" s="47" t="s">
        <v>2021</v>
      </c>
      <c r="E205" s="47" t="s">
        <v>2548</v>
      </c>
      <c r="F205" s="47" t="s">
        <v>1600</v>
      </c>
      <c r="G205" s="15">
        <v>43104</v>
      </c>
      <c r="H205" s="134"/>
      <c r="I205" s="134"/>
      <c r="J205" s="134"/>
      <c r="K205" s="16">
        <v>8391.69</v>
      </c>
      <c r="L205" s="16"/>
      <c r="M205" s="16"/>
      <c r="N205" s="16"/>
      <c r="O205" s="16"/>
      <c r="P205" s="16"/>
      <c r="Q205" s="16"/>
      <c r="R205" s="16"/>
      <c r="S205" s="16"/>
      <c r="T205" s="16"/>
      <c r="U205" s="16"/>
      <c r="V205" s="16"/>
      <c r="W205" s="16"/>
      <c r="X205" s="16"/>
      <c r="Y205" s="16"/>
      <c r="Z205" s="17"/>
      <c r="AA205" s="16"/>
      <c r="AB205" s="16">
        <f t="shared" si="2"/>
        <v>8391.69</v>
      </c>
      <c r="AC205" s="16">
        <v>8391.69</v>
      </c>
      <c r="AD205" s="15">
        <v>43245</v>
      </c>
      <c r="AE205" s="229" t="s">
        <v>1260</v>
      </c>
      <c r="AF205" s="14"/>
      <c r="AG205" s="19"/>
      <c r="AH205" s="19"/>
      <c r="AI205" s="19"/>
      <c r="AJ205" s="19"/>
    </row>
    <row r="206" spans="1:36" s="4" customFormat="1" ht="27.6" x14ac:dyDescent="0.25">
      <c r="A206" s="229" t="s">
        <v>834</v>
      </c>
      <c r="B206" s="227" t="s">
        <v>2549</v>
      </c>
      <c r="C206" s="227"/>
      <c r="D206" s="47" t="s">
        <v>2021</v>
      </c>
      <c r="E206" s="47" t="s">
        <v>2550</v>
      </c>
      <c r="F206" s="47" t="s">
        <v>1600</v>
      </c>
      <c r="G206" s="15">
        <v>43153</v>
      </c>
      <c r="H206" s="16">
        <v>61.48</v>
      </c>
      <c r="I206" s="16">
        <v>825.94</v>
      </c>
      <c r="J206" s="16">
        <v>220.52</v>
      </c>
      <c r="K206" s="16">
        <v>1348.5</v>
      </c>
      <c r="L206" s="16"/>
      <c r="M206" s="16">
        <v>1027.74</v>
      </c>
      <c r="N206" s="16"/>
      <c r="O206" s="16"/>
      <c r="P206" s="16"/>
      <c r="Q206" s="16"/>
      <c r="R206" s="16"/>
      <c r="S206" s="16"/>
      <c r="T206" s="16"/>
      <c r="U206" s="16"/>
      <c r="V206" s="16"/>
      <c r="W206" s="16"/>
      <c r="X206" s="16"/>
      <c r="Y206" s="16"/>
      <c r="Z206" s="16">
        <v>77.510000000000005</v>
      </c>
      <c r="AA206" s="16">
        <v>294.02999999999997</v>
      </c>
      <c r="AB206" s="16">
        <f t="shared" si="2"/>
        <v>3855.7200000000003</v>
      </c>
      <c r="AC206" s="16"/>
      <c r="AD206" s="229"/>
      <c r="AE206" s="229"/>
      <c r="AF206" s="14"/>
      <c r="AG206" s="19"/>
      <c r="AH206" s="19"/>
      <c r="AI206" s="19"/>
      <c r="AJ206" s="19"/>
    </row>
    <row r="207" spans="1:36" s="4" customFormat="1" ht="27.6" x14ac:dyDescent="0.25">
      <c r="A207" s="229" t="s">
        <v>835</v>
      </c>
      <c r="B207" s="227" t="s">
        <v>2551</v>
      </c>
      <c r="C207" s="227"/>
      <c r="D207" s="47" t="s">
        <v>2021</v>
      </c>
      <c r="E207" s="47" t="s">
        <v>2552</v>
      </c>
      <c r="F207" s="47" t="s">
        <v>2270</v>
      </c>
      <c r="G207" s="15">
        <v>43047</v>
      </c>
      <c r="H207" s="16">
        <v>82.06</v>
      </c>
      <c r="I207" s="16">
        <v>1099.8499999999999</v>
      </c>
      <c r="J207" s="16">
        <v>293.82</v>
      </c>
      <c r="K207" s="16">
        <v>1796.03</v>
      </c>
      <c r="L207" s="16"/>
      <c r="M207" s="16">
        <v>1368.53</v>
      </c>
      <c r="N207" s="16"/>
      <c r="O207" s="16"/>
      <c r="P207" s="16"/>
      <c r="Q207" s="16"/>
      <c r="R207" s="16"/>
      <c r="S207" s="16"/>
      <c r="T207" s="16"/>
      <c r="U207" s="16"/>
      <c r="V207" s="16"/>
      <c r="W207" s="16"/>
      <c r="X207" s="16"/>
      <c r="Y207" s="16"/>
      <c r="Z207" s="16">
        <v>103.24</v>
      </c>
      <c r="AA207" s="16">
        <v>391.76</v>
      </c>
      <c r="AB207" s="16">
        <f t="shared" ref="AB207:AB239" si="3">SUM(H207:AA207)</f>
        <v>5135.29</v>
      </c>
      <c r="AC207" s="16">
        <v>5135.29</v>
      </c>
      <c r="AD207" s="15">
        <v>43074</v>
      </c>
      <c r="AE207" s="229" t="s">
        <v>1261</v>
      </c>
      <c r="AF207" s="14"/>
      <c r="AG207" s="19"/>
      <c r="AH207" s="19"/>
      <c r="AI207" s="19"/>
      <c r="AJ207" s="19"/>
    </row>
    <row r="208" spans="1:36" s="4" customFormat="1" ht="41.4" x14ac:dyDescent="0.25">
      <c r="A208" s="229" t="s">
        <v>836</v>
      </c>
      <c r="B208" s="227" t="s">
        <v>2553</v>
      </c>
      <c r="C208" s="227"/>
      <c r="D208" s="47" t="s">
        <v>2021</v>
      </c>
      <c r="E208" s="47" t="s">
        <v>2554</v>
      </c>
      <c r="F208" s="47" t="s">
        <v>1600</v>
      </c>
      <c r="G208" s="15">
        <v>42892</v>
      </c>
      <c r="H208" s="16">
        <v>70.709999999999994</v>
      </c>
      <c r="I208" s="16">
        <v>919.2</v>
      </c>
      <c r="J208" s="16">
        <v>247.49</v>
      </c>
      <c r="K208" s="16">
        <v>1504.52</v>
      </c>
      <c r="L208" s="16"/>
      <c r="M208" s="16">
        <v>2152.6799999999998</v>
      </c>
      <c r="N208" s="16"/>
      <c r="O208" s="16"/>
      <c r="P208" s="16"/>
      <c r="Q208" s="16"/>
      <c r="R208" s="16"/>
      <c r="S208" s="16"/>
      <c r="T208" s="16"/>
      <c r="U208" s="16"/>
      <c r="V208" s="16"/>
      <c r="W208" s="16"/>
      <c r="X208" s="16"/>
      <c r="Y208" s="16"/>
      <c r="Z208" s="16">
        <v>86.41</v>
      </c>
      <c r="AA208" s="16">
        <v>329.97</v>
      </c>
      <c r="AB208" s="16">
        <f t="shared" si="3"/>
        <v>5310.9800000000005</v>
      </c>
      <c r="AC208" s="16">
        <v>5472.92</v>
      </c>
      <c r="AD208" s="15">
        <v>43145</v>
      </c>
      <c r="AE208" s="229" t="s">
        <v>1262</v>
      </c>
      <c r="AF208" s="14"/>
      <c r="AG208" s="19"/>
      <c r="AH208" s="19"/>
      <c r="AI208" s="19"/>
      <c r="AJ208" s="19"/>
    </row>
    <row r="209" spans="1:41" s="9" customFormat="1" ht="55.2" x14ac:dyDescent="0.25">
      <c r="A209" s="700" t="s">
        <v>837</v>
      </c>
      <c r="B209" s="86" t="s">
        <v>3559</v>
      </c>
      <c r="C209" s="703"/>
      <c r="D209" s="706" t="s">
        <v>2021</v>
      </c>
      <c r="E209" s="706" t="s">
        <v>3565</v>
      </c>
      <c r="F209" s="706" t="s">
        <v>1600</v>
      </c>
      <c r="G209" s="697">
        <v>43411</v>
      </c>
      <c r="H209" s="166">
        <v>1778.4</v>
      </c>
      <c r="I209" s="166">
        <v>23380.89</v>
      </c>
      <c r="J209" s="166">
        <v>6276.66</v>
      </c>
      <c r="K209" s="166">
        <v>38235.599999999999</v>
      </c>
      <c r="L209" s="166"/>
      <c r="M209" s="166">
        <v>29134.560000000001</v>
      </c>
      <c r="N209" s="166"/>
      <c r="O209" s="166"/>
      <c r="P209" s="166"/>
      <c r="Q209" s="166"/>
      <c r="R209" s="166"/>
      <c r="S209" s="166"/>
      <c r="T209" s="166"/>
      <c r="U209" s="166"/>
      <c r="V209" s="166"/>
      <c r="W209" s="166"/>
      <c r="X209" s="166"/>
      <c r="Y209" s="166"/>
      <c r="Z209" s="166">
        <v>2196.87</v>
      </c>
      <c r="AA209" s="166">
        <v>8369.01</v>
      </c>
      <c r="AB209" s="166">
        <f t="shared" si="3"/>
        <v>109371.98999999999</v>
      </c>
      <c r="AC209" s="166">
        <v>114408.6</v>
      </c>
      <c r="AD209" s="167">
        <v>44468</v>
      </c>
      <c r="AE209" s="168">
        <v>3150987</v>
      </c>
      <c r="AF209" s="51"/>
      <c r="AG209" s="169"/>
      <c r="AH209" s="169"/>
      <c r="AI209" s="169"/>
      <c r="AJ209" s="169"/>
      <c r="AO209" s="166">
        <v>114408.6</v>
      </c>
    </row>
    <row r="210" spans="1:41" s="4" customFormat="1" ht="55.2" x14ac:dyDescent="0.25">
      <c r="A210" s="701"/>
      <c r="B210" s="227" t="s">
        <v>3560</v>
      </c>
      <c r="C210" s="704"/>
      <c r="D210" s="707"/>
      <c r="E210" s="707"/>
      <c r="F210" s="707"/>
      <c r="G210" s="698"/>
      <c r="H210" s="16">
        <v>1550.4</v>
      </c>
      <c r="I210" s="16">
        <v>20383.34</v>
      </c>
      <c r="J210" s="16">
        <v>5471.96</v>
      </c>
      <c r="K210" s="16">
        <v>33333.599999999999</v>
      </c>
      <c r="L210" s="16"/>
      <c r="M210" s="16">
        <v>25399.360000000001</v>
      </c>
      <c r="N210" s="16"/>
      <c r="O210" s="16"/>
      <c r="P210" s="16"/>
      <c r="Q210" s="16"/>
      <c r="R210" s="16"/>
      <c r="S210" s="16"/>
      <c r="T210" s="16"/>
      <c r="U210" s="16"/>
      <c r="V210" s="16"/>
      <c r="W210" s="16"/>
      <c r="X210" s="16"/>
      <c r="Y210" s="16"/>
      <c r="Z210" s="16">
        <v>1915.22</v>
      </c>
      <c r="AA210" s="16">
        <v>7296.06</v>
      </c>
      <c r="AB210" s="16">
        <f t="shared" si="3"/>
        <v>95349.94</v>
      </c>
      <c r="AC210" s="16">
        <v>90339.98</v>
      </c>
      <c r="AD210" s="15">
        <v>44798</v>
      </c>
      <c r="AE210" s="229">
        <v>3357004</v>
      </c>
      <c r="AF210" s="14"/>
      <c r="AG210" s="19"/>
      <c r="AH210" s="19"/>
      <c r="AI210" s="19"/>
      <c r="AJ210" s="19"/>
      <c r="AO210" s="16">
        <v>90339.98</v>
      </c>
    </row>
    <row r="211" spans="1:41" s="4" customFormat="1" ht="55.2" x14ac:dyDescent="0.25">
      <c r="A211" s="701"/>
      <c r="B211" s="227" t="s">
        <v>3561</v>
      </c>
      <c r="C211" s="704"/>
      <c r="D211" s="707"/>
      <c r="E211" s="707"/>
      <c r="F211" s="707"/>
      <c r="G211" s="698"/>
      <c r="H211" s="16">
        <v>729.6</v>
      </c>
      <c r="I211" s="16">
        <v>9592.16</v>
      </c>
      <c r="J211" s="16">
        <v>2575.04</v>
      </c>
      <c r="K211" s="16">
        <v>15686.4</v>
      </c>
      <c r="L211" s="16"/>
      <c r="M211" s="16">
        <v>11952.64</v>
      </c>
      <c r="N211" s="16"/>
      <c r="O211" s="16"/>
      <c r="P211" s="16"/>
      <c r="Q211" s="16"/>
      <c r="R211" s="16"/>
      <c r="S211" s="16"/>
      <c r="T211" s="16"/>
      <c r="U211" s="16"/>
      <c r="V211" s="16"/>
      <c r="W211" s="16"/>
      <c r="X211" s="16"/>
      <c r="Y211" s="16"/>
      <c r="Z211" s="16">
        <v>901.28</v>
      </c>
      <c r="AA211" s="16">
        <v>3433.44</v>
      </c>
      <c r="AB211" s="16">
        <f t="shared" si="3"/>
        <v>44870.559999999998</v>
      </c>
      <c r="AC211" s="16">
        <v>1460.64</v>
      </c>
      <c r="AD211" s="15">
        <v>44805</v>
      </c>
      <c r="AE211" s="229">
        <v>3364339</v>
      </c>
      <c r="AF211" s="14"/>
      <c r="AG211" s="19"/>
      <c r="AH211" s="19"/>
      <c r="AI211" s="19"/>
      <c r="AJ211" s="19"/>
      <c r="AO211" s="16">
        <v>1460.64</v>
      </c>
    </row>
    <row r="212" spans="1:41" s="4" customFormat="1" ht="55.2" x14ac:dyDescent="0.25">
      <c r="A212" s="701"/>
      <c r="B212" s="227" t="s">
        <v>3561</v>
      </c>
      <c r="C212" s="704"/>
      <c r="D212" s="707"/>
      <c r="E212" s="707"/>
      <c r="F212" s="707"/>
      <c r="G212" s="698"/>
      <c r="H212" s="16">
        <v>729.6</v>
      </c>
      <c r="I212" s="16">
        <v>9592.16</v>
      </c>
      <c r="J212" s="16">
        <v>2575.04</v>
      </c>
      <c r="K212" s="16">
        <v>15686.4</v>
      </c>
      <c r="L212" s="16"/>
      <c r="M212" s="16">
        <v>11952.64</v>
      </c>
      <c r="N212" s="16"/>
      <c r="O212" s="16"/>
      <c r="P212" s="16"/>
      <c r="Q212" s="16"/>
      <c r="R212" s="16"/>
      <c r="S212" s="16"/>
      <c r="T212" s="16"/>
      <c r="U212" s="16"/>
      <c r="V212" s="16"/>
      <c r="W212" s="16"/>
      <c r="X212" s="16"/>
      <c r="Y212" s="16"/>
      <c r="Z212" s="16">
        <v>901.28</v>
      </c>
      <c r="AA212" s="16">
        <v>3433.44</v>
      </c>
      <c r="AB212" s="16">
        <f t="shared" ref="AB212" si="4">SUM(H212:AA212)</f>
        <v>44870.559999999998</v>
      </c>
      <c r="AC212" s="16">
        <v>52193.18</v>
      </c>
      <c r="AD212" s="15">
        <v>45148</v>
      </c>
      <c r="AE212" s="229">
        <v>3579530</v>
      </c>
      <c r="AF212" s="14"/>
      <c r="AG212" s="19"/>
      <c r="AH212" s="19"/>
      <c r="AI212" s="19"/>
      <c r="AJ212" s="19"/>
      <c r="AO212" s="16">
        <v>52193.18</v>
      </c>
    </row>
    <row r="213" spans="1:41" s="4" customFormat="1" ht="55.2" x14ac:dyDescent="0.25">
      <c r="A213" s="701"/>
      <c r="B213" s="227" t="s">
        <v>3562</v>
      </c>
      <c r="C213" s="704"/>
      <c r="D213" s="707"/>
      <c r="E213" s="707"/>
      <c r="F213" s="707"/>
      <c r="G213" s="698"/>
      <c r="H213" s="16">
        <v>1687.2</v>
      </c>
      <c r="I213" s="16">
        <v>22181.87</v>
      </c>
      <c r="J213" s="16">
        <v>5954.78</v>
      </c>
      <c r="K213" s="16">
        <v>36274.800000000003</v>
      </c>
      <c r="L213" s="16"/>
      <c r="M213" s="16">
        <v>27640.48</v>
      </c>
      <c r="N213" s="16"/>
      <c r="O213" s="16"/>
      <c r="P213" s="16"/>
      <c r="Q213" s="16"/>
      <c r="R213" s="16"/>
      <c r="S213" s="16"/>
      <c r="T213" s="16"/>
      <c r="U213" s="16"/>
      <c r="V213" s="16"/>
      <c r="W213" s="16"/>
      <c r="X213" s="16"/>
      <c r="Y213" s="16"/>
      <c r="Z213" s="16">
        <v>2084.21</v>
      </c>
      <c r="AA213" s="16">
        <v>7939.83</v>
      </c>
      <c r="AB213" s="16">
        <f t="shared" si="3"/>
        <v>103763.17</v>
      </c>
      <c r="AC213" s="16">
        <v>120696.75</v>
      </c>
      <c r="AD213" s="15">
        <v>45148</v>
      </c>
      <c r="AE213" s="229">
        <v>3579530</v>
      </c>
      <c r="AF213" s="14"/>
      <c r="AG213" s="19"/>
      <c r="AH213" s="19"/>
      <c r="AI213" s="19"/>
      <c r="AJ213" s="19"/>
      <c r="AO213" s="16">
        <v>120696.75</v>
      </c>
    </row>
    <row r="214" spans="1:41" s="4" customFormat="1" ht="55.2" x14ac:dyDescent="0.25">
      <c r="A214" s="701"/>
      <c r="B214" s="227" t="s">
        <v>3563</v>
      </c>
      <c r="C214" s="704"/>
      <c r="D214" s="707"/>
      <c r="E214" s="707"/>
      <c r="F214" s="707"/>
      <c r="G214" s="698"/>
      <c r="H214" s="16">
        <v>729.6</v>
      </c>
      <c r="I214" s="16">
        <v>9592.16</v>
      </c>
      <c r="J214" s="16">
        <v>2575.04</v>
      </c>
      <c r="K214" s="16">
        <v>15686.4</v>
      </c>
      <c r="L214" s="16"/>
      <c r="M214" s="16">
        <v>11952.64</v>
      </c>
      <c r="N214" s="16"/>
      <c r="O214" s="16"/>
      <c r="P214" s="16"/>
      <c r="Q214" s="16"/>
      <c r="R214" s="16"/>
      <c r="S214" s="16"/>
      <c r="T214" s="16"/>
      <c r="U214" s="16"/>
      <c r="V214" s="16"/>
      <c r="W214" s="16"/>
      <c r="X214" s="16"/>
      <c r="Y214" s="16"/>
      <c r="Z214" s="16">
        <v>901.28</v>
      </c>
      <c r="AA214" s="16">
        <v>3433.44</v>
      </c>
      <c r="AB214" s="16">
        <f t="shared" si="3"/>
        <v>44870.559999999998</v>
      </c>
      <c r="AC214" s="16">
        <v>53127.99</v>
      </c>
      <c r="AD214" s="15">
        <v>45422</v>
      </c>
      <c r="AE214" s="229">
        <v>3762585</v>
      </c>
      <c r="AF214" s="14"/>
      <c r="AG214" s="19"/>
      <c r="AH214" s="19"/>
      <c r="AI214" s="19"/>
      <c r="AJ214" s="19"/>
      <c r="AO214" s="127">
        <f>SUM(AO209:AO213)</f>
        <v>379099.15</v>
      </c>
    </row>
    <row r="215" spans="1:41" s="4" customFormat="1" ht="55.2" x14ac:dyDescent="0.25">
      <c r="A215" s="702"/>
      <c r="B215" s="227" t="s">
        <v>3564</v>
      </c>
      <c r="C215" s="705"/>
      <c r="D215" s="708"/>
      <c r="E215" s="708"/>
      <c r="F215" s="708"/>
      <c r="G215" s="699"/>
      <c r="H215" s="16">
        <v>1003.2</v>
      </c>
      <c r="I215" s="16">
        <v>13189.22</v>
      </c>
      <c r="J215" s="16">
        <v>3540.68</v>
      </c>
      <c r="K215" s="16">
        <v>21568.799999999999</v>
      </c>
      <c r="L215" s="16"/>
      <c r="M215" s="16">
        <v>24253.9</v>
      </c>
      <c r="N215" s="16"/>
      <c r="O215" s="16"/>
      <c r="P215" s="16"/>
      <c r="Q215" s="16"/>
      <c r="R215" s="16"/>
      <c r="S215" s="16"/>
      <c r="T215" s="16"/>
      <c r="U215" s="16"/>
      <c r="V215" s="16"/>
      <c r="W215" s="16"/>
      <c r="X215" s="16"/>
      <c r="Y215" s="16"/>
      <c r="Z215" s="16">
        <v>1239.26</v>
      </c>
      <c r="AA215" s="170">
        <v>4720.9799999999996</v>
      </c>
      <c r="AB215" s="16">
        <f t="shared" si="3"/>
        <v>69516.039999999994</v>
      </c>
      <c r="AC215" s="16">
        <v>82308.92</v>
      </c>
      <c r="AD215" s="15">
        <v>45422</v>
      </c>
      <c r="AE215" s="229">
        <v>3762584</v>
      </c>
      <c r="AF215" s="14"/>
      <c r="AG215" s="19"/>
      <c r="AH215" s="19"/>
      <c r="AI215" s="19"/>
      <c r="AJ215" s="19"/>
    </row>
    <row r="216" spans="1:41" s="4" customFormat="1" ht="27.6" x14ac:dyDescent="0.25">
      <c r="A216" s="229" t="s">
        <v>838</v>
      </c>
      <c r="B216" s="227" t="s">
        <v>2555</v>
      </c>
      <c r="C216" s="227"/>
      <c r="D216" s="47" t="s">
        <v>2021</v>
      </c>
      <c r="E216" s="47" t="s">
        <v>2556</v>
      </c>
      <c r="F216" s="47" t="s">
        <v>1600</v>
      </c>
      <c r="G216" s="15">
        <v>43445</v>
      </c>
      <c r="H216" s="134"/>
      <c r="I216" s="134"/>
      <c r="J216" s="134"/>
      <c r="K216" s="16">
        <v>24437.599999999999</v>
      </c>
      <c r="L216" s="16"/>
      <c r="M216" s="16"/>
      <c r="N216" s="16"/>
      <c r="O216" s="16"/>
      <c r="P216" s="16"/>
      <c r="Q216" s="16"/>
      <c r="R216" s="16"/>
      <c r="S216" s="16"/>
      <c r="T216" s="16"/>
      <c r="U216" s="16"/>
      <c r="V216" s="16"/>
      <c r="W216" s="16"/>
      <c r="X216" s="16"/>
      <c r="Y216" s="16"/>
      <c r="Z216" s="17">
        <v>0</v>
      </c>
      <c r="AA216" s="16"/>
      <c r="AB216" s="16">
        <f t="shared" si="3"/>
        <v>24437.599999999999</v>
      </c>
      <c r="AC216" s="16">
        <v>25259.06</v>
      </c>
      <c r="AD216" s="15">
        <v>44265</v>
      </c>
      <c r="AE216" s="229" t="s">
        <v>1263</v>
      </c>
      <c r="AF216" s="14"/>
      <c r="AG216" s="19"/>
      <c r="AH216" s="19"/>
      <c r="AI216" s="19"/>
      <c r="AJ216" s="19"/>
    </row>
    <row r="217" spans="1:41" s="4" customFormat="1" ht="27.6" x14ac:dyDescent="0.25">
      <c r="A217" s="229" t="s">
        <v>839</v>
      </c>
      <c r="B217" s="227" t="s">
        <v>2557</v>
      </c>
      <c r="C217" s="227"/>
      <c r="D217" s="47" t="s">
        <v>2021</v>
      </c>
      <c r="E217" s="47" t="s">
        <v>2558</v>
      </c>
      <c r="F217" s="47" t="s">
        <v>1630</v>
      </c>
      <c r="G217" s="15">
        <v>43311</v>
      </c>
      <c r="H217" s="16">
        <v>1106.6400000000001</v>
      </c>
      <c r="I217" s="16">
        <v>14866.92</v>
      </c>
      <c r="J217" s="16">
        <v>3969.36</v>
      </c>
      <c r="K217" s="16">
        <v>24273</v>
      </c>
      <c r="L217" s="16"/>
      <c r="M217" s="16">
        <v>18499.5</v>
      </c>
      <c r="N217" s="16"/>
      <c r="O217" s="16"/>
      <c r="P217" s="16"/>
      <c r="Q217" s="16">
        <v>95047.2</v>
      </c>
      <c r="R217" s="16"/>
      <c r="S217" s="16"/>
      <c r="T217" s="16"/>
      <c r="U217" s="16"/>
      <c r="V217" s="16"/>
      <c r="W217" s="16">
        <v>3319.74</v>
      </c>
      <c r="X217" s="16">
        <v>19293.3</v>
      </c>
      <c r="Y217" s="16"/>
      <c r="Z217" s="16">
        <v>1395.36</v>
      </c>
      <c r="AA217" s="16">
        <v>5292.36</v>
      </c>
      <c r="AB217" s="16">
        <f t="shared" si="3"/>
        <v>187063.37999999995</v>
      </c>
      <c r="AC217" s="16">
        <v>209732.79</v>
      </c>
      <c r="AD217" s="15">
        <v>44888</v>
      </c>
      <c r="AE217" s="229">
        <v>3409474</v>
      </c>
      <c r="AF217" s="14"/>
      <c r="AG217" s="19"/>
      <c r="AH217" s="19"/>
      <c r="AI217" s="19"/>
      <c r="AJ217" s="19"/>
    </row>
    <row r="218" spans="1:41" s="4" customFormat="1" ht="27.6" x14ac:dyDescent="0.25">
      <c r="A218" s="229" t="s">
        <v>840</v>
      </c>
      <c r="B218" s="227" t="s">
        <v>2559</v>
      </c>
      <c r="C218" s="227"/>
      <c r="D218" s="47" t="s">
        <v>2021</v>
      </c>
      <c r="E218" s="47" t="s">
        <v>2560</v>
      </c>
      <c r="F218" s="47" t="s">
        <v>1600</v>
      </c>
      <c r="G218" s="15">
        <v>43033</v>
      </c>
      <c r="H218" s="16">
        <v>66.180000000000007</v>
      </c>
      <c r="I218" s="16">
        <v>873.53</v>
      </c>
      <c r="J218" s="16">
        <v>234.26</v>
      </c>
      <c r="K218" s="16">
        <v>1428.09</v>
      </c>
      <c r="L218" s="16"/>
      <c r="M218" s="16">
        <v>1087.94</v>
      </c>
      <c r="N218" s="16"/>
      <c r="O218" s="16"/>
      <c r="P218" s="16"/>
      <c r="Q218" s="16"/>
      <c r="R218" s="16"/>
      <c r="S218" s="16"/>
      <c r="T218" s="16"/>
      <c r="U218" s="16"/>
      <c r="V218" s="16"/>
      <c r="W218" s="16"/>
      <c r="X218" s="16"/>
      <c r="Y218" s="16"/>
      <c r="Z218" s="16">
        <v>82.06</v>
      </c>
      <c r="AA218" s="16">
        <v>312.35000000000002</v>
      </c>
      <c r="AB218" s="16">
        <f t="shared" si="3"/>
        <v>4084.41</v>
      </c>
      <c r="AC218" s="16">
        <v>4084.41</v>
      </c>
      <c r="AD218" s="15">
        <v>43042</v>
      </c>
      <c r="AE218" s="229" t="s">
        <v>1264</v>
      </c>
      <c r="AF218" s="14"/>
      <c r="AG218" s="19"/>
      <c r="AH218" s="19"/>
      <c r="AI218" s="19"/>
      <c r="AJ218" s="19"/>
    </row>
    <row r="219" spans="1:41" s="4" customFormat="1" ht="27.6" x14ac:dyDescent="0.25">
      <c r="A219" s="229" t="s">
        <v>841</v>
      </c>
      <c r="B219" s="227" t="s">
        <v>2561</v>
      </c>
      <c r="C219" s="227"/>
      <c r="D219" s="47" t="s">
        <v>2021</v>
      </c>
      <c r="E219" s="47" t="s">
        <v>2562</v>
      </c>
      <c r="F219" s="47" t="s">
        <v>1600</v>
      </c>
      <c r="G219" s="15">
        <v>43062</v>
      </c>
      <c r="H219" s="16">
        <v>71.48</v>
      </c>
      <c r="I219" s="16">
        <v>929.12</v>
      </c>
      <c r="J219" s="16">
        <v>250.14</v>
      </c>
      <c r="K219" s="16">
        <v>1520.74</v>
      </c>
      <c r="L219" s="16"/>
      <c r="M219" s="16">
        <v>1158.0899999999999</v>
      </c>
      <c r="N219" s="16"/>
      <c r="O219" s="16"/>
      <c r="P219" s="16"/>
      <c r="Q219" s="16"/>
      <c r="R219" s="16"/>
      <c r="S219" s="16"/>
      <c r="T219" s="16"/>
      <c r="U219" s="16"/>
      <c r="V219" s="16"/>
      <c r="W219" s="16"/>
      <c r="X219" s="16"/>
      <c r="Y219" s="16"/>
      <c r="Z219" s="16">
        <v>87.36</v>
      </c>
      <c r="AA219" s="16">
        <v>333.52</v>
      </c>
      <c r="AB219" s="16">
        <f t="shared" si="3"/>
        <v>4350.45</v>
      </c>
      <c r="AC219" s="16">
        <v>4350.45</v>
      </c>
      <c r="AD219" s="15">
        <v>43076</v>
      </c>
      <c r="AE219" s="229" t="s">
        <v>1265</v>
      </c>
      <c r="AF219" s="14"/>
      <c r="AG219" s="19"/>
      <c r="AH219" s="19"/>
      <c r="AI219" s="19"/>
      <c r="AJ219" s="19"/>
    </row>
    <row r="220" spans="1:41" s="4" customFormat="1" ht="27.6" x14ac:dyDescent="0.25">
      <c r="A220" s="229" t="s">
        <v>842</v>
      </c>
      <c r="B220" s="227" t="s">
        <v>2563</v>
      </c>
      <c r="C220" s="227"/>
      <c r="D220" s="47" t="s">
        <v>2021</v>
      </c>
      <c r="E220" s="47" t="s">
        <v>1681</v>
      </c>
      <c r="F220" s="47" t="s">
        <v>1600</v>
      </c>
      <c r="G220" s="15">
        <v>43248</v>
      </c>
      <c r="H220" s="16">
        <v>82.86</v>
      </c>
      <c r="I220" s="16">
        <v>1110.6099999999999</v>
      </c>
      <c r="J220" s="16">
        <v>296.7</v>
      </c>
      <c r="K220" s="16">
        <v>1813.59</v>
      </c>
      <c r="L220" s="16"/>
      <c r="M220" s="16">
        <v>1381.91</v>
      </c>
      <c r="N220" s="16"/>
      <c r="O220" s="16"/>
      <c r="P220" s="16"/>
      <c r="Q220" s="16"/>
      <c r="R220" s="16"/>
      <c r="S220" s="16"/>
      <c r="T220" s="16"/>
      <c r="U220" s="16"/>
      <c r="V220" s="16"/>
      <c r="W220" s="16"/>
      <c r="X220" s="16"/>
      <c r="Y220" s="16"/>
      <c r="Z220" s="16">
        <v>104.24</v>
      </c>
      <c r="AA220" s="16">
        <v>395.6</v>
      </c>
      <c r="AB220" s="16">
        <f t="shared" si="3"/>
        <v>5185.51</v>
      </c>
      <c r="AC220" s="16"/>
      <c r="AD220" s="229"/>
      <c r="AE220" s="229"/>
      <c r="AF220" s="14"/>
      <c r="AG220" s="19"/>
      <c r="AH220" s="19"/>
      <c r="AI220" s="19"/>
      <c r="AJ220" s="19"/>
    </row>
    <row r="221" spans="1:41" s="4" customFormat="1" ht="27.6" x14ac:dyDescent="0.25">
      <c r="A221" s="229" t="s">
        <v>843</v>
      </c>
      <c r="B221" s="227" t="s">
        <v>2561</v>
      </c>
      <c r="C221" s="227"/>
      <c r="D221" s="47" t="s">
        <v>2021</v>
      </c>
      <c r="E221" s="47" t="s">
        <v>2564</v>
      </c>
      <c r="F221" s="47" t="s">
        <v>1600</v>
      </c>
      <c r="G221" s="15">
        <v>43062</v>
      </c>
      <c r="H221" s="16">
        <v>71.48</v>
      </c>
      <c r="I221" s="16">
        <v>929.12</v>
      </c>
      <c r="J221" s="16">
        <v>250.14</v>
      </c>
      <c r="K221" s="16">
        <v>1520.7</v>
      </c>
      <c r="L221" s="16"/>
      <c r="M221" s="16">
        <v>1158.0899999999999</v>
      </c>
      <c r="N221" s="16"/>
      <c r="O221" s="16"/>
      <c r="P221" s="16"/>
      <c r="Q221" s="16"/>
      <c r="R221" s="16"/>
      <c r="S221" s="16"/>
      <c r="T221" s="16"/>
      <c r="U221" s="16"/>
      <c r="V221" s="16"/>
      <c r="W221" s="16"/>
      <c r="X221" s="16"/>
      <c r="Y221" s="16"/>
      <c r="Z221" s="16">
        <v>87.36</v>
      </c>
      <c r="AA221" s="16">
        <v>333.52</v>
      </c>
      <c r="AB221" s="16">
        <f t="shared" si="3"/>
        <v>4350.41</v>
      </c>
      <c r="AC221" s="16">
        <v>4350.41</v>
      </c>
      <c r="AD221" s="15">
        <v>43075</v>
      </c>
      <c r="AE221" s="229" t="s">
        <v>1266</v>
      </c>
      <c r="AF221" s="14"/>
      <c r="AG221" s="19"/>
      <c r="AH221" s="19"/>
      <c r="AI221" s="19"/>
      <c r="AJ221" s="19"/>
    </row>
    <row r="222" spans="1:41" s="4" customFormat="1" ht="28.5" customHeight="1" x14ac:dyDescent="0.25">
      <c r="A222" s="594" t="s">
        <v>844</v>
      </c>
      <c r="B222" s="694" t="s">
        <v>2565</v>
      </c>
      <c r="C222" s="690"/>
      <c r="D222" s="619" t="s">
        <v>2021</v>
      </c>
      <c r="E222" s="619" t="s">
        <v>2566</v>
      </c>
      <c r="F222" s="690" t="s">
        <v>1600</v>
      </c>
      <c r="G222" s="15">
        <v>43089</v>
      </c>
      <c r="H222" s="16">
        <v>133.65</v>
      </c>
      <c r="I222" s="16">
        <v>1764.14</v>
      </c>
      <c r="J222" s="16">
        <v>473.1</v>
      </c>
      <c r="K222" s="16">
        <v>2884.11</v>
      </c>
      <c r="L222" s="16"/>
      <c r="M222" s="16">
        <v>2197.16</v>
      </c>
      <c r="N222" s="16"/>
      <c r="O222" s="16"/>
      <c r="P222" s="16"/>
      <c r="Q222" s="16"/>
      <c r="R222" s="16"/>
      <c r="S222" s="16"/>
      <c r="T222" s="16"/>
      <c r="U222" s="16"/>
      <c r="V222" s="16"/>
      <c r="W222" s="16"/>
      <c r="X222" s="16"/>
      <c r="Y222" s="16"/>
      <c r="Z222" s="16">
        <v>165.72</v>
      </c>
      <c r="AA222" s="16">
        <v>630.80999999999995</v>
      </c>
      <c r="AB222" s="16">
        <f t="shared" si="3"/>
        <v>8248.69</v>
      </c>
      <c r="AC222" s="16"/>
      <c r="AD222" s="229"/>
      <c r="AE222" s="229"/>
      <c r="AF222" s="14"/>
      <c r="AG222" s="19"/>
      <c r="AH222" s="19"/>
      <c r="AI222" s="19"/>
      <c r="AJ222" s="19"/>
    </row>
    <row r="223" spans="1:41" s="4" customFormat="1" ht="28.5" customHeight="1" x14ac:dyDescent="0.25">
      <c r="A223" s="595"/>
      <c r="B223" s="696"/>
      <c r="C223" s="692"/>
      <c r="D223" s="620"/>
      <c r="E223" s="620"/>
      <c r="F223" s="692"/>
      <c r="G223" s="15">
        <v>43154</v>
      </c>
      <c r="H223" s="16">
        <v>132.36000000000001</v>
      </c>
      <c r="I223" s="16">
        <v>1747.06</v>
      </c>
      <c r="J223" s="16">
        <v>468.52</v>
      </c>
      <c r="K223" s="16">
        <v>2856.18</v>
      </c>
      <c r="L223" s="16"/>
      <c r="M223" s="16">
        <v>2175.88</v>
      </c>
      <c r="N223" s="16"/>
      <c r="O223" s="16"/>
      <c r="P223" s="16"/>
      <c r="Q223" s="16"/>
      <c r="R223" s="16"/>
      <c r="S223" s="16"/>
      <c r="T223" s="16"/>
      <c r="U223" s="16"/>
      <c r="V223" s="16"/>
      <c r="W223" s="16"/>
      <c r="X223" s="16"/>
      <c r="Y223" s="16"/>
      <c r="Z223" s="16">
        <v>164.12</v>
      </c>
      <c r="AA223" s="16">
        <v>624.70000000000005</v>
      </c>
      <c r="AB223" s="16">
        <f t="shared" si="3"/>
        <v>8168.82</v>
      </c>
      <c r="AC223" s="16">
        <v>8168.82</v>
      </c>
      <c r="AD223" s="15">
        <v>43159</v>
      </c>
      <c r="AE223" s="229">
        <v>2405557</v>
      </c>
      <c r="AF223" s="14"/>
      <c r="AG223" s="19"/>
      <c r="AH223" s="19"/>
      <c r="AI223" s="19"/>
      <c r="AJ223" s="19"/>
    </row>
    <row r="224" spans="1:41" s="4" customFormat="1" ht="27.6" x14ac:dyDescent="0.25">
      <c r="A224" s="229" t="s">
        <v>845</v>
      </c>
      <c r="B224" s="227" t="s">
        <v>2567</v>
      </c>
      <c r="C224" s="227"/>
      <c r="D224" s="47" t="s">
        <v>2021</v>
      </c>
      <c r="E224" s="47" t="s">
        <v>2568</v>
      </c>
      <c r="F224" s="47" t="s">
        <v>1600</v>
      </c>
      <c r="G224" s="15">
        <v>43013</v>
      </c>
      <c r="H224" s="16">
        <v>44.68</v>
      </c>
      <c r="I224" s="16">
        <v>587.41</v>
      </c>
      <c r="J224" s="16">
        <v>157.69</v>
      </c>
      <c r="K224" s="16">
        <v>960.62</v>
      </c>
      <c r="L224" s="16"/>
      <c r="M224" s="16">
        <v>731.96</v>
      </c>
      <c r="N224" s="16"/>
      <c r="O224" s="16"/>
      <c r="P224" s="16"/>
      <c r="Q224" s="16"/>
      <c r="R224" s="16"/>
      <c r="S224" s="16"/>
      <c r="T224" s="16"/>
      <c r="U224" s="16"/>
      <c r="V224" s="16"/>
      <c r="W224" s="16"/>
      <c r="X224" s="16"/>
      <c r="Y224" s="16"/>
      <c r="Z224" s="16">
        <v>55.19</v>
      </c>
      <c r="AA224" s="16">
        <v>210.26</v>
      </c>
      <c r="AB224" s="16">
        <f t="shared" si="3"/>
        <v>2747.8100000000004</v>
      </c>
      <c r="AC224" s="16">
        <v>2747.81</v>
      </c>
      <c r="AD224" s="15">
        <v>43014</v>
      </c>
      <c r="AE224" s="229" t="s">
        <v>1267</v>
      </c>
      <c r="AF224" s="14"/>
      <c r="AG224" s="19"/>
      <c r="AH224" s="19"/>
      <c r="AI224" s="19"/>
      <c r="AJ224" s="19"/>
    </row>
    <row r="225" spans="1:36" s="4" customFormat="1" ht="27.6" x14ac:dyDescent="0.25">
      <c r="A225" s="229" t="s">
        <v>846</v>
      </c>
      <c r="B225" s="227" t="s">
        <v>2569</v>
      </c>
      <c r="C225" s="227"/>
      <c r="D225" s="47" t="s">
        <v>2021</v>
      </c>
      <c r="E225" s="47" t="s">
        <v>2570</v>
      </c>
      <c r="F225" s="47" t="s">
        <v>1614</v>
      </c>
      <c r="G225" s="15">
        <v>43075</v>
      </c>
      <c r="H225" s="16">
        <v>69.38</v>
      </c>
      <c r="I225" s="16">
        <v>931.89</v>
      </c>
      <c r="J225" s="16">
        <v>248.8</v>
      </c>
      <c r="K225" s="16">
        <v>1521.46</v>
      </c>
      <c r="L225" s="16"/>
      <c r="M225" s="16">
        <v>1159.57</v>
      </c>
      <c r="N225" s="16"/>
      <c r="O225" s="16"/>
      <c r="P225" s="16"/>
      <c r="Q225" s="16"/>
      <c r="R225" s="16"/>
      <c r="S225" s="16"/>
      <c r="T225" s="16"/>
      <c r="U225" s="16"/>
      <c r="V225" s="16"/>
      <c r="W225" s="16"/>
      <c r="X225" s="16"/>
      <c r="Y225" s="16"/>
      <c r="Z225" s="16">
        <v>87.43</v>
      </c>
      <c r="AA225" s="16">
        <v>331.75</v>
      </c>
      <c r="AB225" s="16">
        <f t="shared" si="3"/>
        <v>4350.2799999999988</v>
      </c>
      <c r="AC225" s="16">
        <v>4803.67</v>
      </c>
      <c r="AD225" s="15">
        <v>45048</v>
      </c>
      <c r="AE225" s="229">
        <v>3509944</v>
      </c>
      <c r="AF225" s="14"/>
      <c r="AG225" s="19"/>
      <c r="AH225" s="19"/>
      <c r="AI225" s="19"/>
      <c r="AJ225" s="19"/>
    </row>
    <row r="226" spans="1:36" s="4" customFormat="1" ht="27.6" x14ac:dyDescent="0.25">
      <c r="A226" s="229" t="s">
        <v>847</v>
      </c>
      <c r="B226" s="227" t="s">
        <v>3114</v>
      </c>
      <c r="C226" s="227"/>
      <c r="D226" s="47" t="s">
        <v>2021</v>
      </c>
      <c r="E226" s="47" t="s">
        <v>2571</v>
      </c>
      <c r="F226" s="47" t="s">
        <v>1614</v>
      </c>
      <c r="G226" s="15">
        <v>43322</v>
      </c>
      <c r="H226" s="16">
        <v>272.64</v>
      </c>
      <c r="I226" s="16">
        <v>3584.4</v>
      </c>
      <c r="J226" s="16">
        <v>962.28</v>
      </c>
      <c r="K226" s="16">
        <v>5861.76</v>
      </c>
      <c r="L226" s="16"/>
      <c r="M226" s="16">
        <v>4466.46</v>
      </c>
      <c r="N226" s="16"/>
      <c r="O226" s="16"/>
      <c r="P226" s="16"/>
      <c r="Q226" s="16"/>
      <c r="R226" s="16"/>
      <c r="S226" s="16"/>
      <c r="T226" s="16"/>
      <c r="U226" s="16"/>
      <c r="V226" s="16"/>
      <c r="W226" s="16"/>
      <c r="X226" s="16"/>
      <c r="Y226" s="16"/>
      <c r="Z226" s="16">
        <v>336.78</v>
      </c>
      <c r="AA226" s="16">
        <v>1283.04</v>
      </c>
      <c r="AB226" s="16">
        <f t="shared" si="3"/>
        <v>16767.36</v>
      </c>
      <c r="AC226" s="16"/>
      <c r="AD226" s="229"/>
      <c r="AE226" s="229"/>
      <c r="AF226" s="14"/>
      <c r="AG226" s="19"/>
      <c r="AH226" s="19"/>
      <c r="AI226" s="19"/>
      <c r="AJ226" s="19"/>
    </row>
    <row r="227" spans="1:36" s="4" customFormat="1" ht="27.6" x14ac:dyDescent="0.25">
      <c r="A227" s="229" t="s">
        <v>848</v>
      </c>
      <c r="B227" s="227" t="s">
        <v>2572</v>
      </c>
      <c r="C227" s="227"/>
      <c r="D227" s="47" t="s">
        <v>2021</v>
      </c>
      <c r="E227" s="47" t="s">
        <v>2573</v>
      </c>
      <c r="F227" s="47" t="s">
        <v>1600</v>
      </c>
      <c r="G227" s="15">
        <v>43081</v>
      </c>
      <c r="H227" s="16">
        <v>66.180000000000007</v>
      </c>
      <c r="I227" s="16">
        <v>873.53</v>
      </c>
      <c r="J227" s="16">
        <v>234.26</v>
      </c>
      <c r="K227" s="16">
        <v>1428.09</v>
      </c>
      <c r="L227" s="16"/>
      <c r="M227" s="16">
        <v>1087.94</v>
      </c>
      <c r="N227" s="16"/>
      <c r="O227" s="16"/>
      <c r="P227" s="16"/>
      <c r="Q227" s="16"/>
      <c r="R227" s="16"/>
      <c r="S227" s="16"/>
      <c r="T227" s="16"/>
      <c r="U227" s="16"/>
      <c r="V227" s="16"/>
      <c r="W227" s="16"/>
      <c r="X227" s="16"/>
      <c r="Y227" s="16"/>
      <c r="Z227" s="16">
        <v>82.06</v>
      </c>
      <c r="AA227" s="16">
        <v>312.35000000000002</v>
      </c>
      <c r="AB227" s="16">
        <f t="shared" si="3"/>
        <v>4084.41</v>
      </c>
      <c r="AC227" s="16">
        <v>4125.5600000000004</v>
      </c>
      <c r="AD227" s="15">
        <v>43200</v>
      </c>
      <c r="AE227" s="229" t="s">
        <v>1268</v>
      </c>
      <c r="AF227" s="14"/>
      <c r="AG227" s="19"/>
      <c r="AH227" s="19"/>
      <c r="AI227" s="19"/>
      <c r="AJ227" s="19"/>
    </row>
    <row r="228" spans="1:36" s="4" customFormat="1" ht="27.6" x14ac:dyDescent="0.25">
      <c r="A228" s="229" t="s">
        <v>849</v>
      </c>
      <c r="B228" s="227" t="s">
        <v>2574</v>
      </c>
      <c r="C228" s="227"/>
      <c r="D228" s="47" t="s">
        <v>2021</v>
      </c>
      <c r="E228" s="47" t="s">
        <v>2575</v>
      </c>
      <c r="F228" s="47" t="s">
        <v>1615</v>
      </c>
      <c r="G228" s="15">
        <v>43136</v>
      </c>
      <c r="H228" s="16">
        <v>61.48</v>
      </c>
      <c r="I228" s="16">
        <v>825.94</v>
      </c>
      <c r="J228" s="16">
        <v>220.52</v>
      </c>
      <c r="K228" s="16">
        <v>1348.5</v>
      </c>
      <c r="L228" s="16"/>
      <c r="M228" s="16">
        <v>1027.74</v>
      </c>
      <c r="N228" s="16"/>
      <c r="O228" s="16"/>
      <c r="P228" s="16"/>
      <c r="Q228" s="16"/>
      <c r="R228" s="16"/>
      <c r="S228" s="16"/>
      <c r="T228" s="16"/>
      <c r="U228" s="16"/>
      <c r="V228" s="16"/>
      <c r="W228" s="16"/>
      <c r="X228" s="16"/>
      <c r="Y228" s="16"/>
      <c r="Z228" s="16">
        <v>77.510000000000005</v>
      </c>
      <c r="AA228" s="16">
        <v>294.02999999999997</v>
      </c>
      <c r="AB228" s="16">
        <f t="shared" si="3"/>
        <v>3855.7200000000003</v>
      </c>
      <c r="AC228" s="16">
        <v>3954.23</v>
      </c>
      <c r="AD228" s="15">
        <v>43797</v>
      </c>
      <c r="AE228" s="229" t="s">
        <v>1269</v>
      </c>
      <c r="AF228" s="14"/>
      <c r="AG228" s="19"/>
      <c r="AH228" s="19"/>
      <c r="AI228" s="19"/>
      <c r="AJ228" s="19"/>
    </row>
    <row r="229" spans="1:36" s="4" customFormat="1" ht="27.6" x14ac:dyDescent="0.25">
      <c r="A229" s="229" t="s">
        <v>484</v>
      </c>
      <c r="B229" s="227" t="s">
        <v>2199</v>
      </c>
      <c r="C229" s="227"/>
      <c r="D229" s="47" t="s">
        <v>2021</v>
      </c>
      <c r="E229" s="47" t="s">
        <v>2200</v>
      </c>
      <c r="F229" s="47" t="s">
        <v>1614</v>
      </c>
      <c r="G229" s="15">
        <v>43074</v>
      </c>
      <c r="H229" s="16">
        <v>42.64</v>
      </c>
      <c r="I229" s="16">
        <v>560.59</v>
      </c>
      <c r="J229" s="16">
        <v>150.49</v>
      </c>
      <c r="K229" s="16">
        <v>916.76</v>
      </c>
      <c r="L229" s="16"/>
      <c r="M229" s="16">
        <v>698.54</v>
      </c>
      <c r="N229" s="16"/>
      <c r="O229" s="16"/>
      <c r="P229" s="16"/>
      <c r="Q229" s="16"/>
      <c r="R229" s="16"/>
      <c r="S229" s="16"/>
      <c r="T229" s="16"/>
      <c r="U229" s="16"/>
      <c r="V229" s="16"/>
      <c r="W229" s="16"/>
      <c r="X229" s="16"/>
      <c r="Y229" s="16"/>
      <c r="Z229" s="16">
        <v>52.67</v>
      </c>
      <c r="AA229" s="16"/>
      <c r="AB229" s="16">
        <f t="shared" si="3"/>
        <v>2421.69</v>
      </c>
      <c r="AC229" s="16">
        <v>2421.69</v>
      </c>
      <c r="AD229" s="15">
        <v>43082</v>
      </c>
      <c r="AE229" s="229" t="s">
        <v>485</v>
      </c>
      <c r="AF229" s="14"/>
      <c r="AG229" s="19"/>
      <c r="AH229" s="19"/>
      <c r="AI229" s="19"/>
      <c r="AJ229" s="19"/>
    </row>
    <row r="230" spans="1:36" s="4" customFormat="1" ht="27.6" x14ac:dyDescent="0.25">
      <c r="A230" s="229" t="s">
        <v>850</v>
      </c>
      <c r="B230" s="227" t="s">
        <v>2576</v>
      </c>
      <c r="C230" s="227"/>
      <c r="D230" s="47" t="s">
        <v>2021</v>
      </c>
      <c r="E230" s="47" t="s">
        <v>2419</v>
      </c>
      <c r="F230" s="47" t="s">
        <v>1619</v>
      </c>
      <c r="G230" s="15">
        <v>43031</v>
      </c>
      <c r="H230" s="16">
        <v>89.36</v>
      </c>
      <c r="I230" s="16">
        <v>1174.82</v>
      </c>
      <c r="J230" s="16">
        <v>315.38</v>
      </c>
      <c r="K230" s="16">
        <v>1921.24</v>
      </c>
      <c r="L230" s="16"/>
      <c r="M230" s="16">
        <v>1463.92</v>
      </c>
      <c r="N230" s="16"/>
      <c r="O230" s="16"/>
      <c r="P230" s="16"/>
      <c r="Q230" s="16"/>
      <c r="R230" s="16"/>
      <c r="S230" s="16"/>
      <c r="T230" s="16"/>
      <c r="U230" s="16"/>
      <c r="V230" s="16"/>
      <c r="W230" s="16"/>
      <c r="X230" s="16"/>
      <c r="Y230" s="16"/>
      <c r="Z230" s="16">
        <v>420.52</v>
      </c>
      <c r="AA230" s="16">
        <v>110.38</v>
      </c>
      <c r="AB230" s="16">
        <f t="shared" si="3"/>
        <v>5495.62</v>
      </c>
      <c r="AC230" s="16">
        <v>5551</v>
      </c>
      <c r="AD230" s="15">
        <v>43048</v>
      </c>
      <c r="AE230" s="229" t="s">
        <v>1270</v>
      </c>
      <c r="AF230" s="14"/>
      <c r="AG230" s="19"/>
      <c r="AH230" s="19"/>
      <c r="AI230" s="19"/>
      <c r="AJ230" s="19"/>
    </row>
    <row r="231" spans="1:36" s="4" customFormat="1" ht="27.6" x14ac:dyDescent="0.25">
      <c r="A231" s="229" t="s">
        <v>851</v>
      </c>
      <c r="B231" s="227" t="s">
        <v>2577</v>
      </c>
      <c r="C231" s="227"/>
      <c r="D231" s="47" t="s">
        <v>2021</v>
      </c>
      <c r="E231" s="47" t="s">
        <v>2578</v>
      </c>
      <c r="F231" s="47" t="s">
        <v>1600</v>
      </c>
      <c r="G231" s="15">
        <v>43084</v>
      </c>
      <c r="H231" s="16">
        <v>71.48</v>
      </c>
      <c r="I231" s="16">
        <v>929.12</v>
      </c>
      <c r="J231" s="16">
        <v>250.14</v>
      </c>
      <c r="K231" s="16">
        <v>1520.74</v>
      </c>
      <c r="L231" s="16"/>
      <c r="M231" s="16">
        <v>1158.0899999999999</v>
      </c>
      <c r="N231" s="16"/>
      <c r="O231" s="16"/>
      <c r="P231" s="16"/>
      <c r="Q231" s="16"/>
      <c r="R231" s="16"/>
      <c r="S231" s="16"/>
      <c r="T231" s="16"/>
      <c r="U231" s="16"/>
      <c r="V231" s="16"/>
      <c r="W231" s="16"/>
      <c r="X231" s="16"/>
      <c r="Y231" s="16"/>
      <c r="Z231" s="16">
        <v>87.36</v>
      </c>
      <c r="AA231" s="16">
        <v>333.52</v>
      </c>
      <c r="AB231" s="16">
        <f t="shared" si="3"/>
        <v>4350.45</v>
      </c>
      <c r="AC231" s="16">
        <v>4350.45</v>
      </c>
      <c r="AD231" s="15">
        <v>43090</v>
      </c>
      <c r="AE231" s="229" t="s">
        <v>1271</v>
      </c>
      <c r="AF231" s="14"/>
      <c r="AG231" s="19"/>
      <c r="AH231" s="19"/>
      <c r="AI231" s="19"/>
      <c r="AJ231" s="19"/>
    </row>
    <row r="232" spans="1:36" s="4" customFormat="1" ht="27.6" x14ac:dyDescent="0.25">
      <c r="A232" s="229" t="s">
        <v>852</v>
      </c>
      <c r="B232" s="227" t="s">
        <v>2579</v>
      </c>
      <c r="C232" s="227"/>
      <c r="D232" s="47" t="s">
        <v>2021</v>
      </c>
      <c r="E232" s="47" t="s">
        <v>2580</v>
      </c>
      <c r="F232" s="47" t="s">
        <v>1600</v>
      </c>
      <c r="G232" s="15">
        <v>43147</v>
      </c>
      <c r="H232" s="16">
        <v>45.44</v>
      </c>
      <c r="I232" s="16">
        <v>597.4</v>
      </c>
      <c r="J232" s="16">
        <v>160.37</v>
      </c>
      <c r="K232" s="16">
        <v>976.96</v>
      </c>
      <c r="L232" s="16"/>
      <c r="M232" s="16">
        <v>744.42</v>
      </c>
      <c r="N232" s="16"/>
      <c r="O232" s="16"/>
      <c r="P232" s="16"/>
      <c r="Q232" s="16"/>
      <c r="R232" s="16"/>
      <c r="S232" s="16"/>
      <c r="T232" s="16"/>
      <c r="U232" s="16"/>
      <c r="V232" s="16"/>
      <c r="W232" s="16"/>
      <c r="X232" s="16"/>
      <c r="Y232" s="16"/>
      <c r="Z232" s="16">
        <v>56.13</v>
      </c>
      <c r="AA232" s="16">
        <v>213.83</v>
      </c>
      <c r="AB232" s="16">
        <f t="shared" si="3"/>
        <v>2794.55</v>
      </c>
      <c r="AC232" s="16"/>
      <c r="AD232" s="229"/>
      <c r="AE232" s="229"/>
      <c r="AF232" s="14"/>
      <c r="AG232" s="19"/>
      <c r="AH232" s="19"/>
      <c r="AI232" s="19"/>
      <c r="AJ232" s="19"/>
    </row>
    <row r="233" spans="1:36" s="4" customFormat="1" ht="27.6" x14ac:dyDescent="0.25">
      <c r="A233" s="229" t="s">
        <v>853</v>
      </c>
      <c r="B233" s="227" t="s">
        <v>1714</v>
      </c>
      <c r="C233" s="227"/>
      <c r="D233" s="47" t="s">
        <v>2021</v>
      </c>
      <c r="E233" s="47" t="s">
        <v>2581</v>
      </c>
      <c r="F233" s="47" t="s">
        <v>1600</v>
      </c>
      <c r="G233" s="15">
        <v>43049</v>
      </c>
      <c r="H233" s="16">
        <v>45</v>
      </c>
      <c r="I233" s="16">
        <v>591.62</v>
      </c>
      <c r="J233" s="16">
        <v>158.82</v>
      </c>
      <c r="K233" s="16">
        <v>967.5</v>
      </c>
      <c r="L233" s="16"/>
      <c r="M233" s="16">
        <v>737.21</v>
      </c>
      <c r="N233" s="16"/>
      <c r="O233" s="16"/>
      <c r="P233" s="16"/>
      <c r="Q233" s="16"/>
      <c r="R233" s="16"/>
      <c r="S233" s="16"/>
      <c r="T233" s="16"/>
      <c r="U233" s="16"/>
      <c r="V233" s="16"/>
      <c r="W233" s="16"/>
      <c r="X233" s="16"/>
      <c r="Y233" s="16"/>
      <c r="Z233" s="16">
        <v>55.59</v>
      </c>
      <c r="AA233" s="16">
        <v>211.76</v>
      </c>
      <c r="AB233" s="16">
        <f t="shared" si="3"/>
        <v>2767.5</v>
      </c>
      <c r="AC233" s="16">
        <v>2767.5</v>
      </c>
      <c r="AD233" s="15">
        <v>43046</v>
      </c>
      <c r="AE233" s="229" t="s">
        <v>1272</v>
      </c>
      <c r="AF233" s="14"/>
      <c r="AG233" s="19"/>
      <c r="AH233" s="19"/>
      <c r="AI233" s="19"/>
      <c r="AJ233" s="19"/>
    </row>
    <row r="234" spans="1:36" s="4" customFormat="1" ht="27.6" x14ac:dyDescent="0.25">
      <c r="A234" s="229" t="s">
        <v>854</v>
      </c>
      <c r="B234" s="227" t="s">
        <v>2327</v>
      </c>
      <c r="C234" s="227"/>
      <c r="D234" s="47" t="s">
        <v>2021</v>
      </c>
      <c r="E234" s="47" t="s">
        <v>2582</v>
      </c>
      <c r="F234" s="47" t="s">
        <v>1630</v>
      </c>
      <c r="G234" s="15">
        <v>43223</v>
      </c>
      <c r="H234" s="16">
        <v>61.48</v>
      </c>
      <c r="I234" s="16">
        <v>825.94</v>
      </c>
      <c r="J234" s="16">
        <v>220.52</v>
      </c>
      <c r="K234" s="16">
        <v>1348.5</v>
      </c>
      <c r="L234" s="16">
        <v>1027.74</v>
      </c>
      <c r="M234" s="16"/>
      <c r="N234" s="16"/>
      <c r="O234" s="16"/>
      <c r="P234" s="16"/>
      <c r="Q234" s="16">
        <v>5280.39</v>
      </c>
      <c r="R234" s="16"/>
      <c r="S234" s="16"/>
      <c r="T234" s="16"/>
      <c r="U234" s="16"/>
      <c r="V234" s="16"/>
      <c r="W234" s="16">
        <v>184.44</v>
      </c>
      <c r="X234" s="16">
        <v>1071.8499999999999</v>
      </c>
      <c r="Y234" s="16"/>
      <c r="Z234" s="16">
        <v>77.510000000000005</v>
      </c>
      <c r="AA234" s="16">
        <v>294.02999999999997</v>
      </c>
      <c r="AB234" s="16">
        <f t="shared" si="3"/>
        <v>10392.400000000001</v>
      </c>
      <c r="AC234" s="16">
        <v>10392.4</v>
      </c>
      <c r="AD234" s="15">
        <v>43286</v>
      </c>
      <c r="AE234" s="229" t="s">
        <v>1273</v>
      </c>
      <c r="AF234" s="14"/>
      <c r="AG234" s="19"/>
      <c r="AH234" s="19"/>
      <c r="AI234" s="19"/>
      <c r="AJ234" s="19"/>
    </row>
    <row r="235" spans="1:36" s="4" customFormat="1" ht="27.6" x14ac:dyDescent="0.25">
      <c r="A235" s="229" t="s">
        <v>855</v>
      </c>
      <c r="B235" s="227" t="s">
        <v>2583</v>
      </c>
      <c r="C235" s="227"/>
      <c r="D235" s="47" t="s">
        <v>2021</v>
      </c>
      <c r="E235" s="47" t="s">
        <v>2584</v>
      </c>
      <c r="F235" s="47" t="s">
        <v>1600</v>
      </c>
      <c r="G235" s="15">
        <v>43082</v>
      </c>
      <c r="H235" s="16">
        <v>66.180000000000007</v>
      </c>
      <c r="I235" s="16">
        <v>873.53</v>
      </c>
      <c r="J235" s="16">
        <v>234.26</v>
      </c>
      <c r="K235" s="16">
        <v>1428.09</v>
      </c>
      <c r="L235" s="16"/>
      <c r="M235" s="16">
        <v>1087.94</v>
      </c>
      <c r="N235" s="16"/>
      <c r="O235" s="16"/>
      <c r="P235" s="16"/>
      <c r="Q235" s="16"/>
      <c r="R235" s="16"/>
      <c r="S235" s="16"/>
      <c r="T235" s="16"/>
      <c r="U235" s="16"/>
      <c r="V235" s="16"/>
      <c r="W235" s="16"/>
      <c r="X235" s="16"/>
      <c r="Y235" s="16"/>
      <c r="Z235" s="16">
        <v>82.06</v>
      </c>
      <c r="AA235" s="16">
        <v>312.35000000000002</v>
      </c>
      <c r="AB235" s="16">
        <f t="shared" si="3"/>
        <v>4084.41</v>
      </c>
      <c r="AC235" s="16">
        <v>4081.41</v>
      </c>
      <c r="AD235" s="15">
        <v>43122</v>
      </c>
      <c r="AE235" s="229" t="s">
        <v>1274</v>
      </c>
      <c r="AF235" s="14"/>
      <c r="AG235" s="19"/>
      <c r="AH235" s="19"/>
      <c r="AI235" s="19"/>
      <c r="AJ235" s="19"/>
    </row>
    <row r="236" spans="1:36" s="4" customFormat="1" ht="28.5" customHeight="1" x14ac:dyDescent="0.25">
      <c r="A236" s="594" t="s">
        <v>856</v>
      </c>
      <c r="B236" s="694" t="s">
        <v>2585</v>
      </c>
      <c r="C236" s="690"/>
      <c r="D236" s="619" t="s">
        <v>2021</v>
      </c>
      <c r="E236" s="619" t="s">
        <v>2586</v>
      </c>
      <c r="F236" s="619" t="s">
        <v>1777</v>
      </c>
      <c r="G236" s="598">
        <v>43083</v>
      </c>
      <c r="H236" s="16">
        <v>61.48</v>
      </c>
      <c r="I236" s="16">
        <v>825.94</v>
      </c>
      <c r="J236" s="16">
        <v>220.53</v>
      </c>
      <c r="K236" s="16">
        <v>1348.5</v>
      </c>
      <c r="L236" s="16">
        <v>1027.74</v>
      </c>
      <c r="M236" s="16"/>
      <c r="N236" s="16"/>
      <c r="O236" s="16"/>
      <c r="P236" s="16"/>
      <c r="Q236" s="16"/>
      <c r="R236" s="16"/>
      <c r="S236" s="16"/>
      <c r="T236" s="16"/>
      <c r="U236" s="16"/>
      <c r="V236" s="16"/>
      <c r="W236" s="16"/>
      <c r="X236" s="16"/>
      <c r="Y236" s="16"/>
      <c r="Z236" s="16">
        <v>77.510000000000005</v>
      </c>
      <c r="AA236" s="16">
        <v>294.02999999999997</v>
      </c>
      <c r="AB236" s="16">
        <f t="shared" si="3"/>
        <v>3855.7299999999996</v>
      </c>
      <c r="AC236" s="16">
        <v>3983.82</v>
      </c>
      <c r="AD236" s="15">
        <v>44139</v>
      </c>
      <c r="AE236" s="229" t="s">
        <v>1275</v>
      </c>
      <c r="AF236" s="14"/>
      <c r="AG236" s="19"/>
      <c r="AH236" s="19"/>
      <c r="AI236" s="19"/>
      <c r="AJ236" s="19"/>
    </row>
    <row r="237" spans="1:36" s="4" customFormat="1" ht="28.5" customHeight="1" x14ac:dyDescent="0.25">
      <c r="A237" s="595"/>
      <c r="B237" s="696"/>
      <c r="C237" s="692"/>
      <c r="D237" s="620"/>
      <c r="E237" s="620"/>
      <c r="F237" s="620"/>
      <c r="G237" s="599"/>
      <c r="H237" s="16">
        <v>61.48</v>
      </c>
      <c r="I237" s="16">
        <v>825.94</v>
      </c>
      <c r="J237" s="16">
        <v>220.52</v>
      </c>
      <c r="K237" s="16">
        <v>1348.5</v>
      </c>
      <c r="L237" s="16">
        <v>1027.74</v>
      </c>
      <c r="M237" s="16"/>
      <c r="N237" s="16"/>
      <c r="O237" s="16"/>
      <c r="P237" s="16"/>
      <c r="Q237" s="16"/>
      <c r="R237" s="16"/>
      <c r="S237" s="16"/>
      <c r="T237" s="16"/>
      <c r="U237" s="16"/>
      <c r="V237" s="16"/>
      <c r="W237" s="16"/>
      <c r="X237" s="16"/>
      <c r="Y237" s="16"/>
      <c r="Z237" s="16">
        <v>77.510000000000005</v>
      </c>
      <c r="AA237" s="16">
        <v>294.02999999999997</v>
      </c>
      <c r="AB237" s="16">
        <f t="shared" si="3"/>
        <v>3855.7200000000003</v>
      </c>
      <c r="AC237" s="16"/>
      <c r="AD237" s="229"/>
      <c r="AE237" s="229"/>
      <c r="AF237" s="14"/>
      <c r="AG237" s="19"/>
      <c r="AH237" s="19"/>
      <c r="AI237" s="19"/>
      <c r="AJ237" s="19"/>
    </row>
    <row r="238" spans="1:36" s="4" customFormat="1" ht="27.6" x14ac:dyDescent="0.25">
      <c r="A238" s="229" t="s">
        <v>857</v>
      </c>
      <c r="B238" s="227" t="s">
        <v>2587</v>
      </c>
      <c r="C238" s="227"/>
      <c r="D238" s="47" t="s">
        <v>2021</v>
      </c>
      <c r="E238" s="47" t="s">
        <v>2588</v>
      </c>
      <c r="F238" s="47" t="s">
        <v>1612</v>
      </c>
      <c r="G238" s="15">
        <v>42856</v>
      </c>
      <c r="H238" s="16">
        <v>133.18</v>
      </c>
      <c r="I238" s="16">
        <v>1757.81</v>
      </c>
      <c r="J238" s="16">
        <v>471.4</v>
      </c>
      <c r="K238" s="16">
        <v>2873.74</v>
      </c>
      <c r="L238" s="16"/>
      <c r="M238" s="16">
        <v>2189.2600000000002</v>
      </c>
      <c r="N238" s="16"/>
      <c r="O238" s="16"/>
      <c r="P238" s="16"/>
      <c r="Q238" s="16"/>
      <c r="R238" s="16"/>
      <c r="S238" s="16"/>
      <c r="T238" s="16"/>
      <c r="U238" s="16"/>
      <c r="V238" s="16"/>
      <c r="W238" s="16"/>
      <c r="X238" s="16"/>
      <c r="Y238" s="16"/>
      <c r="Z238" s="16">
        <v>165.12</v>
      </c>
      <c r="AA238" s="16">
        <v>628.54999999999995</v>
      </c>
      <c r="AB238" s="16">
        <f t="shared" si="3"/>
        <v>8219.06</v>
      </c>
      <c r="AC238" s="16"/>
      <c r="AD238" s="229"/>
      <c r="AE238" s="229"/>
      <c r="AF238" s="14"/>
      <c r="AG238" s="19"/>
      <c r="AH238" s="19"/>
      <c r="AI238" s="19"/>
      <c r="AJ238" s="19"/>
    </row>
    <row r="239" spans="1:36" s="4" customFormat="1" ht="27.6" x14ac:dyDescent="0.25">
      <c r="A239" s="229" t="s">
        <v>858</v>
      </c>
      <c r="B239" s="227" t="s">
        <v>1714</v>
      </c>
      <c r="C239" s="227"/>
      <c r="D239" s="47" t="s">
        <v>2021</v>
      </c>
      <c r="E239" s="47" t="s">
        <v>2589</v>
      </c>
      <c r="F239" s="47" t="s">
        <v>1604</v>
      </c>
      <c r="G239" s="15">
        <v>43070</v>
      </c>
      <c r="H239" s="16">
        <v>45</v>
      </c>
      <c r="I239" s="16">
        <v>591.62</v>
      </c>
      <c r="J239" s="16">
        <v>158.82</v>
      </c>
      <c r="K239" s="16">
        <v>967.5</v>
      </c>
      <c r="L239" s="16"/>
      <c r="M239" s="16">
        <v>737.21</v>
      </c>
      <c r="N239" s="16"/>
      <c r="O239" s="16"/>
      <c r="P239" s="16"/>
      <c r="Q239" s="16"/>
      <c r="R239" s="16"/>
      <c r="S239" s="16"/>
      <c r="T239" s="16"/>
      <c r="U239" s="16"/>
      <c r="V239" s="16"/>
      <c r="W239" s="16"/>
      <c r="X239" s="16"/>
      <c r="Y239" s="16"/>
      <c r="Z239" s="16">
        <v>55.59</v>
      </c>
      <c r="AA239" s="16">
        <v>211.76</v>
      </c>
      <c r="AB239" s="16">
        <f t="shared" si="3"/>
        <v>2767.5</v>
      </c>
      <c r="AC239" s="16">
        <v>2767.5</v>
      </c>
      <c r="AD239" s="15">
        <v>43074</v>
      </c>
      <c r="AE239" s="229" t="s">
        <v>1276</v>
      </c>
      <c r="AF239" s="14"/>
      <c r="AG239" s="19"/>
      <c r="AH239" s="19"/>
      <c r="AI239" s="19"/>
      <c r="AJ239" s="19"/>
    </row>
    <row r="240" spans="1:36" s="4" customFormat="1" ht="27.6" x14ac:dyDescent="0.25">
      <c r="A240" s="229" t="s">
        <v>859</v>
      </c>
      <c r="B240" s="227" t="s">
        <v>1714</v>
      </c>
      <c r="C240" s="227"/>
      <c r="D240" s="47" t="s">
        <v>2021</v>
      </c>
      <c r="E240" s="47" t="s">
        <v>2590</v>
      </c>
      <c r="F240" s="47" t="s">
        <v>1600</v>
      </c>
      <c r="G240" s="15">
        <v>43089</v>
      </c>
      <c r="H240" s="16">
        <v>34.409999999999997</v>
      </c>
      <c r="I240" s="16">
        <v>451.32</v>
      </c>
      <c r="J240" s="16">
        <v>120.44</v>
      </c>
      <c r="K240" s="16">
        <v>737.21</v>
      </c>
      <c r="L240" s="16"/>
      <c r="M240" s="16">
        <v>561.17999999999995</v>
      </c>
      <c r="N240" s="16"/>
      <c r="O240" s="16"/>
      <c r="P240" s="16"/>
      <c r="Q240" s="16"/>
      <c r="R240" s="16"/>
      <c r="S240" s="16"/>
      <c r="T240" s="16"/>
      <c r="U240" s="16"/>
      <c r="V240" s="16"/>
      <c r="W240" s="16"/>
      <c r="X240" s="16"/>
      <c r="Y240" s="16"/>
      <c r="Z240" s="16">
        <v>42.35</v>
      </c>
      <c r="AA240" s="16">
        <v>161.47</v>
      </c>
      <c r="AB240" s="16">
        <f t="shared" ref="AB240:AB266" si="5">SUM(H240:AA240)</f>
        <v>2108.3799999999997</v>
      </c>
      <c r="AC240" s="16">
        <v>2108.38</v>
      </c>
      <c r="AD240" s="15">
        <v>43088</v>
      </c>
      <c r="AE240" s="229" t="s">
        <v>1277</v>
      </c>
      <c r="AF240" s="14"/>
      <c r="AG240" s="19"/>
      <c r="AH240" s="19"/>
      <c r="AI240" s="19"/>
      <c r="AJ240" s="19"/>
    </row>
    <row r="241" spans="1:36" s="4" customFormat="1" ht="24.6" customHeight="1" x14ac:dyDescent="0.25">
      <c r="A241" s="229" t="s">
        <v>860</v>
      </c>
      <c r="B241" s="227" t="s">
        <v>2591</v>
      </c>
      <c r="C241" s="227"/>
      <c r="D241" s="47" t="s">
        <v>2021</v>
      </c>
      <c r="E241" s="47" t="s">
        <v>2592</v>
      </c>
      <c r="F241" s="47" t="s">
        <v>1629</v>
      </c>
      <c r="G241" s="15">
        <v>43069</v>
      </c>
      <c r="H241" s="16">
        <v>45</v>
      </c>
      <c r="I241" s="16">
        <v>591.62</v>
      </c>
      <c r="J241" s="16">
        <v>158.82</v>
      </c>
      <c r="K241" s="16">
        <v>967.5</v>
      </c>
      <c r="L241" s="16"/>
      <c r="M241" s="16">
        <v>737.21</v>
      </c>
      <c r="N241" s="16"/>
      <c r="O241" s="16"/>
      <c r="P241" s="16"/>
      <c r="Q241" s="16"/>
      <c r="R241" s="16"/>
      <c r="S241" s="16"/>
      <c r="T241" s="16"/>
      <c r="U241" s="16"/>
      <c r="V241" s="16"/>
      <c r="W241" s="16"/>
      <c r="X241" s="16"/>
      <c r="Y241" s="16"/>
      <c r="Z241" s="16">
        <v>55.59</v>
      </c>
      <c r="AA241" s="16">
        <v>211.76</v>
      </c>
      <c r="AB241" s="16">
        <f t="shared" si="5"/>
        <v>2767.5</v>
      </c>
      <c r="AC241" s="16">
        <v>2767.5</v>
      </c>
      <c r="AD241" s="15">
        <v>43088</v>
      </c>
      <c r="AE241" s="229" t="s">
        <v>1278</v>
      </c>
      <c r="AF241" s="14"/>
      <c r="AG241" s="19"/>
      <c r="AH241" s="19"/>
      <c r="AI241" s="19"/>
      <c r="AJ241" s="19"/>
    </row>
    <row r="242" spans="1:36" s="4" customFormat="1" ht="23.4" customHeight="1" x14ac:dyDescent="0.25">
      <c r="A242" s="229" t="s">
        <v>861</v>
      </c>
      <c r="B242" s="227" t="s">
        <v>2593</v>
      </c>
      <c r="C242" s="227"/>
      <c r="D242" s="47" t="s">
        <v>2021</v>
      </c>
      <c r="E242" s="47" t="s">
        <v>2594</v>
      </c>
      <c r="F242" s="47" t="s">
        <v>1600</v>
      </c>
      <c r="G242" s="15">
        <v>43105</v>
      </c>
      <c r="H242" s="16">
        <v>82.06</v>
      </c>
      <c r="I242" s="16">
        <v>1099.8499999999999</v>
      </c>
      <c r="J242" s="16">
        <v>293.82</v>
      </c>
      <c r="K242" s="16">
        <v>1796.03</v>
      </c>
      <c r="L242" s="16"/>
      <c r="M242" s="16">
        <v>1368.53</v>
      </c>
      <c r="N242" s="16"/>
      <c r="O242" s="16"/>
      <c r="P242" s="16"/>
      <c r="Q242" s="16"/>
      <c r="R242" s="16"/>
      <c r="S242" s="16"/>
      <c r="T242" s="16"/>
      <c r="U242" s="16"/>
      <c r="V242" s="16"/>
      <c r="W242" s="16"/>
      <c r="X242" s="16"/>
      <c r="Y242" s="16"/>
      <c r="Z242" s="16">
        <v>103.24</v>
      </c>
      <c r="AA242" s="16">
        <v>391.76</v>
      </c>
      <c r="AB242" s="16">
        <f t="shared" si="5"/>
        <v>5135.29</v>
      </c>
      <c r="AC242" s="16">
        <v>5135.29</v>
      </c>
      <c r="AD242" s="15">
        <v>43124</v>
      </c>
      <c r="AE242" s="229" t="s">
        <v>1279</v>
      </c>
      <c r="AF242" s="14"/>
      <c r="AG242" s="19"/>
      <c r="AH242" s="19"/>
      <c r="AI242" s="19"/>
      <c r="AJ242" s="19"/>
    </row>
    <row r="243" spans="1:36" s="4" customFormat="1" ht="27.6" x14ac:dyDescent="0.25">
      <c r="A243" s="229" t="s">
        <v>862</v>
      </c>
      <c r="B243" s="227" t="s">
        <v>2595</v>
      </c>
      <c r="C243" s="227"/>
      <c r="D243" s="47" t="s">
        <v>2021</v>
      </c>
      <c r="E243" s="47" t="s">
        <v>2302</v>
      </c>
      <c r="F243" s="47" t="s">
        <v>1600</v>
      </c>
      <c r="G243" s="15">
        <v>43087</v>
      </c>
      <c r="H243" s="16">
        <v>66.83</v>
      </c>
      <c r="I243" s="16">
        <v>882.07</v>
      </c>
      <c r="J243" s="16">
        <v>236.55</v>
      </c>
      <c r="K243" s="16">
        <v>1442.05</v>
      </c>
      <c r="L243" s="16"/>
      <c r="M243" s="16">
        <v>1098.58</v>
      </c>
      <c r="N243" s="16"/>
      <c r="O243" s="16"/>
      <c r="P243" s="16"/>
      <c r="Q243" s="16"/>
      <c r="R243" s="16"/>
      <c r="S243" s="16"/>
      <c r="T243" s="16"/>
      <c r="U243" s="16"/>
      <c r="V243" s="16"/>
      <c r="W243" s="16"/>
      <c r="X243" s="16"/>
      <c r="Y243" s="16"/>
      <c r="Z243" s="16">
        <v>82.86</v>
      </c>
      <c r="AA243" s="16">
        <v>315.39999999999998</v>
      </c>
      <c r="AB243" s="16">
        <f t="shared" si="5"/>
        <v>4124.34</v>
      </c>
      <c r="AC243" s="16">
        <v>4262.75</v>
      </c>
      <c r="AD243" s="15">
        <v>44070</v>
      </c>
      <c r="AE243" s="229" t="s">
        <v>1280</v>
      </c>
      <c r="AF243" s="14"/>
      <c r="AG243" s="19"/>
      <c r="AH243" s="19"/>
      <c r="AI243" s="19"/>
      <c r="AJ243" s="19"/>
    </row>
    <row r="244" spans="1:36" s="4" customFormat="1" ht="24" customHeight="1" x14ac:dyDescent="0.25">
      <c r="A244" s="229" t="s">
        <v>488</v>
      </c>
      <c r="B244" s="227" t="s">
        <v>2203</v>
      </c>
      <c r="C244" s="227"/>
      <c r="D244" s="47" t="s">
        <v>2021</v>
      </c>
      <c r="E244" s="47" t="s">
        <v>2204</v>
      </c>
      <c r="F244" s="47" t="s">
        <v>1610</v>
      </c>
      <c r="G244" s="15">
        <v>43696</v>
      </c>
      <c r="H244" s="134"/>
      <c r="I244" s="134"/>
      <c r="J244" s="134"/>
      <c r="K244" s="134"/>
      <c r="L244" s="16"/>
      <c r="M244" s="16"/>
      <c r="N244" s="16"/>
      <c r="O244" s="16"/>
      <c r="P244" s="16"/>
      <c r="Q244" s="16"/>
      <c r="R244" s="16"/>
      <c r="S244" s="16"/>
      <c r="T244" s="16"/>
      <c r="U244" s="16"/>
      <c r="V244" s="16"/>
      <c r="W244" s="16"/>
      <c r="X244" s="16"/>
      <c r="Y244" s="16"/>
      <c r="Z244" s="17"/>
      <c r="AA244" s="16">
        <v>12161.32</v>
      </c>
      <c r="AB244" s="16">
        <f t="shared" si="5"/>
        <v>12161.32</v>
      </c>
      <c r="AC244" s="16"/>
      <c r="AD244" s="229"/>
      <c r="AE244" s="229"/>
      <c r="AF244" s="14"/>
      <c r="AG244" s="19"/>
      <c r="AH244" s="19"/>
      <c r="AI244" s="19"/>
      <c r="AJ244" s="19"/>
    </row>
    <row r="245" spans="1:36" s="4" customFormat="1" ht="27.6" x14ac:dyDescent="0.25">
      <c r="A245" s="229" t="s">
        <v>863</v>
      </c>
      <c r="B245" s="227" t="s">
        <v>2596</v>
      </c>
      <c r="C245" s="227"/>
      <c r="D245" s="47" t="s">
        <v>2021</v>
      </c>
      <c r="E245" s="47" t="s">
        <v>2597</v>
      </c>
      <c r="F245" s="47" t="s">
        <v>1600</v>
      </c>
      <c r="G245" s="15">
        <v>43222</v>
      </c>
      <c r="H245" s="17">
        <v>613.20000000000005</v>
      </c>
      <c r="I245" s="17">
        <v>8237.6</v>
      </c>
      <c r="J245" s="17">
        <v>2199.4</v>
      </c>
      <c r="K245" s="17">
        <v>13449.4</v>
      </c>
      <c r="L245" s="16"/>
      <c r="M245" s="17">
        <v>10250.299999999999</v>
      </c>
      <c r="N245" s="17"/>
      <c r="O245" s="16"/>
      <c r="P245" s="16"/>
      <c r="Q245" s="16"/>
      <c r="R245" s="16"/>
      <c r="S245" s="16"/>
      <c r="T245" s="16"/>
      <c r="U245" s="16"/>
      <c r="V245" s="16"/>
      <c r="W245" s="16"/>
      <c r="X245" s="16"/>
      <c r="Y245" s="16"/>
      <c r="Z245" s="17">
        <v>773.1</v>
      </c>
      <c r="AA245" s="16">
        <v>2932.5</v>
      </c>
      <c r="AB245" s="16">
        <f t="shared" si="5"/>
        <v>38455.499999999993</v>
      </c>
      <c r="AC245" s="16">
        <v>39233.949999999997</v>
      </c>
      <c r="AD245" s="15">
        <v>43685</v>
      </c>
      <c r="AE245" s="229" t="s">
        <v>1281</v>
      </c>
      <c r="AF245" s="14"/>
      <c r="AG245" s="19"/>
      <c r="AH245" s="19"/>
      <c r="AI245" s="19"/>
      <c r="AJ245" s="19"/>
    </row>
    <row r="246" spans="1:36" s="4" customFormat="1" ht="27.6" x14ac:dyDescent="0.25">
      <c r="A246" s="229" t="s">
        <v>864</v>
      </c>
      <c r="B246" s="227" t="s">
        <v>2598</v>
      </c>
      <c r="C246" s="227"/>
      <c r="D246" s="47" t="s">
        <v>2021</v>
      </c>
      <c r="E246" s="47" t="s">
        <v>2599</v>
      </c>
      <c r="F246" s="47" t="s">
        <v>1695</v>
      </c>
      <c r="G246" s="15">
        <v>43130</v>
      </c>
      <c r="H246" s="16">
        <v>60.88</v>
      </c>
      <c r="I246" s="16">
        <v>817.94</v>
      </c>
      <c r="J246" s="16">
        <v>218.38</v>
      </c>
      <c r="K246" s="16">
        <v>1335.44</v>
      </c>
      <c r="L246" s="16"/>
      <c r="M246" s="16">
        <v>1017.79</v>
      </c>
      <c r="N246" s="16"/>
      <c r="O246" s="16"/>
      <c r="P246" s="16"/>
      <c r="Q246" s="16"/>
      <c r="R246" s="16"/>
      <c r="S246" s="16"/>
      <c r="T246" s="16"/>
      <c r="U246" s="16"/>
      <c r="V246" s="16"/>
      <c r="W246" s="16"/>
      <c r="X246" s="16"/>
      <c r="Y246" s="16"/>
      <c r="Z246" s="16">
        <v>76.760000000000005</v>
      </c>
      <c r="AA246" s="16">
        <v>291.18</v>
      </c>
      <c r="AB246" s="16">
        <f t="shared" si="5"/>
        <v>3818.3700000000003</v>
      </c>
      <c r="AC246" s="16">
        <v>3856.82</v>
      </c>
      <c r="AD246" s="15">
        <v>43208</v>
      </c>
      <c r="AE246" s="229" t="s">
        <v>1282</v>
      </c>
      <c r="AF246" s="14"/>
      <c r="AG246" s="19"/>
      <c r="AH246" s="19"/>
      <c r="AI246" s="19"/>
      <c r="AJ246" s="19"/>
    </row>
    <row r="247" spans="1:36" s="4" customFormat="1" ht="27.6" x14ac:dyDescent="0.25">
      <c r="A247" s="229" t="s">
        <v>865</v>
      </c>
      <c r="B247" s="227" t="s">
        <v>2600</v>
      </c>
      <c r="C247" s="227"/>
      <c r="D247" s="47" t="s">
        <v>2021</v>
      </c>
      <c r="E247" s="47" t="s">
        <v>2601</v>
      </c>
      <c r="F247" s="47" t="s">
        <v>1600</v>
      </c>
      <c r="G247" s="15">
        <v>43159</v>
      </c>
      <c r="H247" s="16">
        <v>68.27</v>
      </c>
      <c r="I247" s="16">
        <v>901.16</v>
      </c>
      <c r="J247" s="16">
        <v>241.67</v>
      </c>
      <c r="K247" s="16">
        <v>1473.01</v>
      </c>
      <c r="L247" s="16"/>
      <c r="M247" s="16">
        <v>1095</v>
      </c>
      <c r="N247" s="16"/>
      <c r="O247" s="16"/>
      <c r="P247" s="16"/>
      <c r="Q247" s="16"/>
      <c r="R247" s="16"/>
      <c r="S247" s="16"/>
      <c r="T247" s="16"/>
      <c r="U247" s="16"/>
      <c r="V247" s="16"/>
      <c r="W247" s="16"/>
      <c r="X247" s="16"/>
      <c r="Y247" s="16"/>
      <c r="Z247" s="16">
        <v>82.64</v>
      </c>
      <c r="AA247" s="16">
        <v>314.57</v>
      </c>
      <c r="AB247" s="16">
        <f t="shared" si="5"/>
        <v>4176.32</v>
      </c>
      <c r="AC247" s="16">
        <v>4176.32</v>
      </c>
      <c r="AD247" s="15">
        <v>43256</v>
      </c>
      <c r="AE247" s="229" t="s">
        <v>1283</v>
      </c>
      <c r="AF247" s="14"/>
      <c r="AG247" s="19"/>
      <c r="AH247" s="19"/>
      <c r="AI247" s="19"/>
      <c r="AJ247" s="19"/>
    </row>
    <row r="248" spans="1:36" s="4" customFormat="1" ht="27.6" x14ac:dyDescent="0.25">
      <c r="A248" s="229" t="s">
        <v>866</v>
      </c>
      <c r="B248" s="227" t="s">
        <v>2602</v>
      </c>
      <c r="C248" s="227"/>
      <c r="D248" s="47" t="s">
        <v>2021</v>
      </c>
      <c r="E248" s="47" t="s">
        <v>2603</v>
      </c>
      <c r="F248" s="47" t="s">
        <v>1615</v>
      </c>
      <c r="G248" s="15">
        <v>43088</v>
      </c>
      <c r="H248" s="16">
        <v>45.44</v>
      </c>
      <c r="I248" s="16">
        <v>297.39999999999998</v>
      </c>
      <c r="J248" s="16">
        <v>160.37</v>
      </c>
      <c r="K248" s="16">
        <v>976.96</v>
      </c>
      <c r="L248" s="16"/>
      <c r="M248" s="16">
        <v>744.42</v>
      </c>
      <c r="N248" s="16"/>
      <c r="O248" s="16"/>
      <c r="P248" s="16"/>
      <c r="Q248" s="16"/>
      <c r="R248" s="16"/>
      <c r="S248" s="16"/>
      <c r="T248" s="16"/>
      <c r="U248" s="16"/>
      <c r="V248" s="16"/>
      <c r="W248" s="16"/>
      <c r="X248" s="16"/>
      <c r="Y248" s="16"/>
      <c r="Z248" s="16">
        <v>56.13</v>
      </c>
      <c r="AA248" s="16">
        <v>213.83</v>
      </c>
      <c r="AB248" s="16">
        <f t="shared" si="5"/>
        <v>2494.5500000000002</v>
      </c>
      <c r="AC248" s="16">
        <v>2646.48</v>
      </c>
      <c r="AD248" s="15">
        <v>44511</v>
      </c>
      <c r="AE248" s="229">
        <v>3172854</v>
      </c>
      <c r="AF248" s="14"/>
      <c r="AG248" s="19"/>
      <c r="AH248" s="19"/>
      <c r="AI248" s="19"/>
      <c r="AJ248" s="19"/>
    </row>
    <row r="249" spans="1:36" s="4" customFormat="1" ht="27.6" x14ac:dyDescent="0.25">
      <c r="A249" s="229" t="s">
        <v>490</v>
      </c>
      <c r="B249" s="227" t="s">
        <v>2207</v>
      </c>
      <c r="C249" s="227"/>
      <c r="D249" s="47" t="s">
        <v>2021</v>
      </c>
      <c r="E249" s="47" t="s">
        <v>2604</v>
      </c>
      <c r="F249" s="47" t="s">
        <v>1610</v>
      </c>
      <c r="G249" s="15">
        <v>43222</v>
      </c>
      <c r="H249" s="16">
        <v>45.32</v>
      </c>
      <c r="I249" s="16">
        <v>595.82000000000005</v>
      </c>
      <c r="J249" s="16">
        <v>159.94999999999999</v>
      </c>
      <c r="K249" s="16">
        <v>974.38</v>
      </c>
      <c r="L249" s="16">
        <v>742.45</v>
      </c>
      <c r="M249" s="16"/>
      <c r="N249" s="16"/>
      <c r="O249" s="16"/>
      <c r="P249" s="16"/>
      <c r="Q249" s="16"/>
      <c r="R249" s="16"/>
      <c r="S249" s="16"/>
      <c r="T249" s="16"/>
      <c r="U249" s="16"/>
      <c r="V249" s="16"/>
      <c r="W249" s="16"/>
      <c r="X249" s="16"/>
      <c r="Y249" s="16"/>
      <c r="Z249" s="16">
        <v>55.98</v>
      </c>
      <c r="AA249" s="16">
        <v>213.27</v>
      </c>
      <c r="AB249" s="16">
        <f t="shared" si="5"/>
        <v>2787.17</v>
      </c>
      <c r="AC249" s="16">
        <v>2826.39</v>
      </c>
      <c r="AD249" s="15">
        <v>43516</v>
      </c>
      <c r="AE249" s="229" t="s">
        <v>491</v>
      </c>
      <c r="AF249" s="14"/>
      <c r="AG249" s="19"/>
      <c r="AH249" s="19"/>
      <c r="AI249" s="19"/>
      <c r="AJ249" s="19"/>
    </row>
    <row r="250" spans="1:36" s="4" customFormat="1" ht="27.6" x14ac:dyDescent="0.25">
      <c r="A250" s="229" t="s">
        <v>867</v>
      </c>
      <c r="B250" s="227" t="s">
        <v>2605</v>
      </c>
      <c r="C250" s="227"/>
      <c r="D250" s="47" t="s">
        <v>2021</v>
      </c>
      <c r="E250" s="47" t="s">
        <v>2606</v>
      </c>
      <c r="F250" s="47" t="s">
        <v>2607</v>
      </c>
      <c r="G250" s="15">
        <v>43180</v>
      </c>
      <c r="H250" s="16">
        <v>45.32</v>
      </c>
      <c r="I250" s="16">
        <v>595.82000000000005</v>
      </c>
      <c r="J250" s="16">
        <v>159.94999999999999</v>
      </c>
      <c r="K250" s="16">
        <v>974.38</v>
      </c>
      <c r="L250" s="16">
        <v>742.45</v>
      </c>
      <c r="M250" s="16"/>
      <c r="N250" s="16"/>
      <c r="O250" s="16"/>
      <c r="P250" s="16"/>
      <c r="Q250" s="16"/>
      <c r="R250" s="16"/>
      <c r="S250" s="16"/>
      <c r="T250" s="16"/>
      <c r="U250" s="16"/>
      <c r="V250" s="16"/>
      <c r="W250" s="16"/>
      <c r="X250" s="16"/>
      <c r="Y250" s="16"/>
      <c r="Z250" s="16">
        <v>55.98</v>
      </c>
      <c r="AA250" s="16">
        <v>213.27</v>
      </c>
      <c r="AB250" s="16">
        <f t="shared" si="5"/>
        <v>2787.17</v>
      </c>
      <c r="AC250" s="16">
        <v>2787.17</v>
      </c>
      <c r="AD250" s="15">
        <v>43201</v>
      </c>
      <c r="AE250" s="229" t="s">
        <v>1284</v>
      </c>
      <c r="AF250" s="14"/>
      <c r="AG250" s="19"/>
      <c r="AH250" s="19"/>
      <c r="AI250" s="19"/>
      <c r="AJ250" s="19"/>
    </row>
    <row r="251" spans="1:36" s="4" customFormat="1" ht="27.6" x14ac:dyDescent="0.25">
      <c r="A251" s="229" t="s">
        <v>868</v>
      </c>
      <c r="B251" s="227" t="s">
        <v>2608</v>
      </c>
      <c r="C251" s="227"/>
      <c r="D251" s="47" t="s">
        <v>2021</v>
      </c>
      <c r="E251" s="47" t="s">
        <v>2609</v>
      </c>
      <c r="F251" s="47" t="s">
        <v>1630</v>
      </c>
      <c r="G251" s="15">
        <v>43222</v>
      </c>
      <c r="H251" s="16">
        <v>1414.04</v>
      </c>
      <c r="I251" s="16">
        <v>18996.62</v>
      </c>
      <c r="J251" s="16">
        <v>5071.96</v>
      </c>
      <c r="K251" s="16">
        <v>31015.5</v>
      </c>
      <c r="L251" s="16">
        <v>23638.25</v>
      </c>
      <c r="M251" s="16"/>
      <c r="N251" s="16"/>
      <c r="O251" s="16"/>
      <c r="P251" s="16"/>
      <c r="Q251" s="16">
        <v>121449.2</v>
      </c>
      <c r="R251" s="16"/>
      <c r="S251" s="16"/>
      <c r="T251" s="16"/>
      <c r="U251" s="16"/>
      <c r="V251" s="16">
        <v>4241.8900000000003</v>
      </c>
      <c r="W251" s="16"/>
      <c r="X251" s="16">
        <v>24652.55</v>
      </c>
      <c r="Y251" s="16"/>
      <c r="Z251" s="16">
        <v>1782.96</v>
      </c>
      <c r="AA251" s="16">
        <v>6762.46</v>
      </c>
      <c r="AB251" s="16">
        <f t="shared" si="5"/>
        <v>239025.43</v>
      </c>
      <c r="AC251" s="16"/>
      <c r="AD251" s="229"/>
      <c r="AE251" s="229"/>
      <c r="AF251" s="14"/>
      <c r="AG251" s="19"/>
      <c r="AH251" s="19"/>
      <c r="AI251" s="19"/>
      <c r="AJ251" s="19"/>
    </row>
    <row r="252" spans="1:36" s="4" customFormat="1" ht="27.6" x14ac:dyDescent="0.25">
      <c r="A252" s="229" t="s">
        <v>869</v>
      </c>
      <c r="B252" s="227" t="s">
        <v>2477</v>
      </c>
      <c r="C252" s="227"/>
      <c r="D252" s="47" t="s">
        <v>2021</v>
      </c>
      <c r="E252" s="47" t="s">
        <v>2610</v>
      </c>
      <c r="F252" s="47" t="s">
        <v>1604</v>
      </c>
      <c r="G252" s="15">
        <v>42837</v>
      </c>
      <c r="H252" s="16">
        <v>60.24</v>
      </c>
      <c r="I252" s="16">
        <v>809.22</v>
      </c>
      <c r="J252" s="16">
        <v>216.06</v>
      </c>
      <c r="K252" s="16">
        <v>1321.2</v>
      </c>
      <c r="L252" s="16"/>
      <c r="M252" s="16">
        <v>1006.94</v>
      </c>
      <c r="N252" s="16"/>
      <c r="O252" s="16"/>
      <c r="P252" s="16"/>
      <c r="Q252" s="16"/>
      <c r="R252" s="16"/>
      <c r="S252" s="16"/>
      <c r="T252" s="16"/>
      <c r="U252" s="16"/>
      <c r="V252" s="16"/>
      <c r="W252" s="16"/>
      <c r="X252" s="16"/>
      <c r="Y252" s="16"/>
      <c r="Z252" s="16">
        <v>75.94</v>
      </c>
      <c r="AA252" s="16">
        <v>288.08</v>
      </c>
      <c r="AB252" s="16">
        <f t="shared" si="5"/>
        <v>3777.6800000000003</v>
      </c>
      <c r="AC252" s="16">
        <v>3815.59</v>
      </c>
      <c r="AD252" s="15">
        <v>42956</v>
      </c>
      <c r="AE252" s="229" t="s">
        <v>1285</v>
      </c>
      <c r="AF252" s="14"/>
      <c r="AG252" s="19"/>
      <c r="AH252" s="19"/>
      <c r="AI252" s="19"/>
      <c r="AJ252" s="19"/>
    </row>
    <row r="253" spans="1:36" s="4" customFormat="1" ht="27.6" x14ac:dyDescent="0.25">
      <c r="A253" s="229" t="s">
        <v>870</v>
      </c>
      <c r="B253" s="227" t="s">
        <v>2611</v>
      </c>
      <c r="C253" s="227"/>
      <c r="D253" s="47" t="s">
        <v>2021</v>
      </c>
      <c r="E253" s="47" t="s">
        <v>2612</v>
      </c>
      <c r="F253" s="47" t="s">
        <v>1600</v>
      </c>
      <c r="G253" s="15">
        <v>43131</v>
      </c>
      <c r="H253" s="16">
        <v>66.180000000000007</v>
      </c>
      <c r="I253" s="16">
        <v>873.53</v>
      </c>
      <c r="J253" s="16">
        <v>234.26</v>
      </c>
      <c r="K253" s="16">
        <v>1428.09</v>
      </c>
      <c r="L253" s="16"/>
      <c r="M253" s="16">
        <v>1087.94</v>
      </c>
      <c r="N253" s="16"/>
      <c r="O253" s="16"/>
      <c r="P253" s="16"/>
      <c r="Q253" s="16"/>
      <c r="R253" s="16"/>
      <c r="S253" s="16"/>
      <c r="T253" s="16"/>
      <c r="U253" s="16"/>
      <c r="V253" s="16"/>
      <c r="W253" s="16"/>
      <c r="X253" s="16"/>
      <c r="Y253" s="16"/>
      <c r="Z253" s="16">
        <v>82.06</v>
      </c>
      <c r="AA253" s="16">
        <v>312.35000000000002</v>
      </c>
      <c r="AB253" s="16">
        <f t="shared" si="5"/>
        <v>4084.41</v>
      </c>
      <c r="AC253" s="16">
        <v>4125.5600000000004</v>
      </c>
      <c r="AD253" s="15">
        <v>43213</v>
      </c>
      <c r="AE253" s="229" t="s">
        <v>1286</v>
      </c>
      <c r="AF253" s="14"/>
      <c r="AG253" s="19"/>
      <c r="AH253" s="19"/>
      <c r="AI253" s="19"/>
      <c r="AJ253" s="19"/>
    </row>
    <row r="254" spans="1:36" s="4" customFormat="1" ht="27.6" x14ac:dyDescent="0.25">
      <c r="A254" s="229" t="s">
        <v>871</v>
      </c>
      <c r="B254" s="227" t="s">
        <v>2613</v>
      </c>
      <c r="C254" s="227"/>
      <c r="D254" s="47" t="s">
        <v>2021</v>
      </c>
      <c r="E254" s="47" t="s">
        <v>2614</v>
      </c>
      <c r="F254" s="47" t="s">
        <v>1614</v>
      </c>
      <c r="G254" s="15">
        <v>43122</v>
      </c>
      <c r="H254" s="16">
        <v>61.48</v>
      </c>
      <c r="I254" s="16">
        <v>825.94</v>
      </c>
      <c r="J254" s="16">
        <v>220.52</v>
      </c>
      <c r="K254" s="16">
        <v>1348.5</v>
      </c>
      <c r="L254" s="16"/>
      <c r="M254" s="16">
        <v>1027.74</v>
      </c>
      <c r="N254" s="16"/>
      <c r="O254" s="16"/>
      <c r="P254" s="16"/>
      <c r="Q254" s="16"/>
      <c r="R254" s="16"/>
      <c r="S254" s="16"/>
      <c r="T254" s="16"/>
      <c r="U254" s="16"/>
      <c r="V254" s="16"/>
      <c r="W254" s="16"/>
      <c r="X254" s="16"/>
      <c r="Y254" s="16"/>
      <c r="Z254" s="16">
        <v>77.510000000000005</v>
      </c>
      <c r="AA254" s="16">
        <v>294.02999999999997</v>
      </c>
      <c r="AB254" s="16">
        <f t="shared" si="5"/>
        <v>3855.7200000000003</v>
      </c>
      <c r="AC254" s="16"/>
      <c r="AD254" s="229"/>
      <c r="AE254" s="229"/>
      <c r="AF254" s="14"/>
      <c r="AG254" s="19"/>
      <c r="AH254" s="19"/>
      <c r="AI254" s="19"/>
      <c r="AJ254" s="19"/>
    </row>
    <row r="255" spans="1:36" s="4" customFormat="1" ht="27.6" x14ac:dyDescent="0.25">
      <c r="A255" s="229" t="s">
        <v>871</v>
      </c>
      <c r="B255" s="227" t="s">
        <v>2613</v>
      </c>
      <c r="C255" s="227"/>
      <c r="D255" s="47" t="s">
        <v>2021</v>
      </c>
      <c r="E255" s="47" t="s">
        <v>2615</v>
      </c>
      <c r="F255" s="47" t="s">
        <v>1614</v>
      </c>
      <c r="G255" s="15">
        <v>43223</v>
      </c>
      <c r="H255" s="16">
        <v>60.88</v>
      </c>
      <c r="I255" s="16">
        <v>817.94</v>
      </c>
      <c r="J255" s="16">
        <v>218.38</v>
      </c>
      <c r="K255" s="16">
        <v>1335.44</v>
      </c>
      <c r="L255" s="16"/>
      <c r="M255" s="16">
        <v>1017.79</v>
      </c>
      <c r="N255" s="16"/>
      <c r="O255" s="16"/>
      <c r="P255" s="16"/>
      <c r="Q255" s="16"/>
      <c r="R255" s="16"/>
      <c r="S255" s="16"/>
      <c r="T255" s="16"/>
      <c r="U255" s="16"/>
      <c r="V255" s="16"/>
      <c r="W255" s="16"/>
      <c r="X255" s="16"/>
      <c r="Y255" s="16"/>
      <c r="Z255" s="16">
        <v>76.760000000000005</v>
      </c>
      <c r="AA255" s="16">
        <v>291.18</v>
      </c>
      <c r="AB255" s="16">
        <f t="shared" si="5"/>
        <v>3818.3700000000003</v>
      </c>
      <c r="AC255" s="16">
        <v>3818.37</v>
      </c>
      <c r="AD255" s="15">
        <v>43245</v>
      </c>
      <c r="AE255" s="229" t="s">
        <v>1287</v>
      </c>
      <c r="AF255" s="14"/>
      <c r="AG255" s="19"/>
      <c r="AH255" s="19"/>
      <c r="AI255" s="19"/>
      <c r="AJ255" s="19"/>
    </row>
    <row r="256" spans="1:36" s="4" customFormat="1" ht="27.6" x14ac:dyDescent="0.25">
      <c r="A256" s="229" t="s">
        <v>872</v>
      </c>
      <c r="B256" s="227" t="s">
        <v>2477</v>
      </c>
      <c r="C256" s="227"/>
      <c r="D256" s="47" t="s">
        <v>2021</v>
      </c>
      <c r="E256" s="47" t="s">
        <v>2616</v>
      </c>
      <c r="F256" s="47" t="s">
        <v>1613</v>
      </c>
      <c r="G256" s="15">
        <v>43118</v>
      </c>
      <c r="H256" s="16">
        <v>61.48</v>
      </c>
      <c r="I256" s="16">
        <v>258.94</v>
      </c>
      <c r="J256" s="16">
        <v>220.52</v>
      </c>
      <c r="K256" s="16">
        <v>1348.5</v>
      </c>
      <c r="L256" s="16"/>
      <c r="M256" s="16">
        <v>1027.74</v>
      </c>
      <c r="N256" s="16"/>
      <c r="O256" s="16"/>
      <c r="P256" s="16"/>
      <c r="Q256" s="16"/>
      <c r="R256" s="16"/>
      <c r="S256" s="16"/>
      <c r="T256" s="16"/>
      <c r="U256" s="16"/>
      <c r="V256" s="16"/>
      <c r="W256" s="16"/>
      <c r="X256" s="16"/>
      <c r="Y256" s="16"/>
      <c r="Z256" s="16">
        <v>77.510000000000005</v>
      </c>
      <c r="AA256" s="16">
        <v>294.02999999999997</v>
      </c>
      <c r="AB256" s="16">
        <f t="shared" si="5"/>
        <v>3288.7200000000003</v>
      </c>
      <c r="AC256" s="16">
        <v>4628.42</v>
      </c>
      <c r="AD256" s="15">
        <v>45485</v>
      </c>
      <c r="AE256" s="229">
        <v>3806425</v>
      </c>
      <c r="AF256" s="14"/>
      <c r="AG256" s="19"/>
      <c r="AH256" s="19"/>
      <c r="AI256" s="19"/>
      <c r="AJ256" s="19"/>
    </row>
    <row r="257" spans="1:36" s="4" customFormat="1" ht="27.6" x14ac:dyDescent="0.25">
      <c r="A257" s="229" t="s">
        <v>873</v>
      </c>
      <c r="B257" s="227" t="s">
        <v>2617</v>
      </c>
      <c r="C257" s="227"/>
      <c r="D257" s="47" t="s">
        <v>2021</v>
      </c>
      <c r="E257" s="47" t="s">
        <v>2618</v>
      </c>
      <c r="F257" s="47" t="s">
        <v>1612</v>
      </c>
      <c r="G257" s="15">
        <v>42810</v>
      </c>
      <c r="H257" s="16">
        <v>44.36</v>
      </c>
      <c r="I257" s="16">
        <v>583.20000000000005</v>
      </c>
      <c r="J257" s="16">
        <v>156.56</v>
      </c>
      <c r="K257" s="16">
        <v>953.74</v>
      </c>
      <c r="L257" s="16"/>
      <c r="M257" s="16">
        <v>726.72</v>
      </c>
      <c r="N257" s="16"/>
      <c r="O257" s="16"/>
      <c r="P257" s="16"/>
      <c r="Q257" s="16"/>
      <c r="R257" s="16"/>
      <c r="S257" s="16"/>
      <c r="T257" s="16"/>
      <c r="U257" s="16"/>
      <c r="V257" s="16"/>
      <c r="W257" s="16"/>
      <c r="X257" s="16"/>
      <c r="Y257" s="16"/>
      <c r="Z257" s="16">
        <v>54.8</v>
      </c>
      <c r="AA257" s="16">
        <v>208.75</v>
      </c>
      <c r="AB257" s="16">
        <f t="shared" si="5"/>
        <v>2728.13</v>
      </c>
      <c r="AC257" s="16">
        <v>2728.13</v>
      </c>
      <c r="AD257" s="15">
        <v>42811</v>
      </c>
      <c r="AE257" s="229" t="s">
        <v>1288</v>
      </c>
      <c r="AF257" s="14"/>
      <c r="AG257" s="19"/>
      <c r="AH257" s="19"/>
      <c r="AI257" s="19"/>
      <c r="AJ257" s="19"/>
    </row>
    <row r="258" spans="1:36" s="4" customFormat="1" ht="27.6" x14ac:dyDescent="0.25">
      <c r="A258" s="229" t="s">
        <v>874</v>
      </c>
      <c r="B258" s="227" t="s">
        <v>2619</v>
      </c>
      <c r="C258" s="227"/>
      <c r="D258" s="47" t="s">
        <v>2021</v>
      </c>
      <c r="E258" s="47" t="s">
        <v>2620</v>
      </c>
      <c r="F258" s="47" t="s">
        <v>1600</v>
      </c>
      <c r="G258" s="15">
        <v>43332</v>
      </c>
      <c r="H258" s="134"/>
      <c r="I258" s="134"/>
      <c r="J258" s="134"/>
      <c r="K258" s="16">
        <v>55264.27</v>
      </c>
      <c r="L258" s="16"/>
      <c r="M258" s="16"/>
      <c r="N258" s="16"/>
      <c r="O258" s="16"/>
      <c r="P258" s="16"/>
      <c r="Q258" s="16"/>
      <c r="R258" s="16"/>
      <c r="S258" s="16"/>
      <c r="T258" s="16"/>
      <c r="U258" s="16"/>
      <c r="V258" s="16"/>
      <c r="W258" s="16"/>
      <c r="X258" s="16"/>
      <c r="Y258" s="16"/>
      <c r="Z258" s="17">
        <v>0</v>
      </c>
      <c r="AA258" s="16"/>
      <c r="AB258" s="16">
        <f t="shared" si="5"/>
        <v>55264.27</v>
      </c>
      <c r="AC258" s="16">
        <v>55795.77</v>
      </c>
      <c r="AD258" s="15">
        <v>43613</v>
      </c>
      <c r="AE258" s="229" t="s">
        <v>1289</v>
      </c>
      <c r="AF258" s="14"/>
      <c r="AG258" s="19"/>
      <c r="AH258" s="19"/>
      <c r="AI258" s="19"/>
      <c r="AJ258" s="19"/>
    </row>
    <row r="259" spans="1:36" s="4" customFormat="1" ht="27.6" x14ac:dyDescent="0.25">
      <c r="A259" s="229" t="s">
        <v>875</v>
      </c>
      <c r="B259" s="227" t="s">
        <v>2621</v>
      </c>
      <c r="C259" s="227"/>
      <c r="D259" s="47" t="s">
        <v>2021</v>
      </c>
      <c r="E259" s="47" t="s">
        <v>2614</v>
      </c>
      <c r="F259" s="47" t="s">
        <v>1614</v>
      </c>
      <c r="G259" s="15">
        <v>43223</v>
      </c>
      <c r="H259" s="16">
        <v>82.64</v>
      </c>
      <c r="I259" s="16">
        <v>1107.67</v>
      </c>
      <c r="J259" s="16">
        <v>295.91000000000003</v>
      </c>
      <c r="K259" s="16">
        <v>1808.8</v>
      </c>
      <c r="L259" s="16"/>
      <c r="M259" s="16">
        <v>1378.26</v>
      </c>
      <c r="N259" s="16"/>
      <c r="O259" s="16"/>
      <c r="P259" s="16"/>
      <c r="Q259" s="16"/>
      <c r="R259" s="16"/>
      <c r="S259" s="16"/>
      <c r="T259" s="16"/>
      <c r="U259" s="16"/>
      <c r="V259" s="16"/>
      <c r="W259" s="16"/>
      <c r="X259" s="16"/>
      <c r="Y259" s="16"/>
      <c r="Z259" s="16">
        <v>103.97</v>
      </c>
      <c r="AA259" s="16">
        <v>394.55</v>
      </c>
      <c r="AB259" s="16">
        <f t="shared" si="5"/>
        <v>5171.8000000000011</v>
      </c>
      <c r="AC259" s="16"/>
      <c r="AD259" s="229"/>
      <c r="AE259" s="229"/>
      <c r="AF259" s="14"/>
      <c r="AG259" s="19"/>
      <c r="AH259" s="19"/>
      <c r="AI259" s="19"/>
      <c r="AJ259" s="19"/>
    </row>
    <row r="260" spans="1:36" s="4" customFormat="1" ht="27.6" x14ac:dyDescent="0.25">
      <c r="A260" s="229" t="s">
        <v>876</v>
      </c>
      <c r="B260" s="227" t="s">
        <v>2622</v>
      </c>
      <c r="C260" s="227"/>
      <c r="D260" s="47" t="s">
        <v>2021</v>
      </c>
      <c r="E260" s="47" t="s">
        <v>2623</v>
      </c>
      <c r="F260" s="47" t="s">
        <v>1629</v>
      </c>
      <c r="G260" s="15">
        <v>42859</v>
      </c>
      <c r="H260" s="16">
        <v>130.47999999999999</v>
      </c>
      <c r="I260" s="16">
        <v>1722.22</v>
      </c>
      <c r="J260" s="16">
        <v>461.86</v>
      </c>
      <c r="K260" s="16">
        <v>2815.56</v>
      </c>
      <c r="L260" s="16"/>
      <c r="M260" s="16">
        <v>2144.94</v>
      </c>
      <c r="N260" s="16"/>
      <c r="O260" s="16"/>
      <c r="P260" s="16"/>
      <c r="Q260" s="16"/>
      <c r="R260" s="16"/>
      <c r="S260" s="16"/>
      <c r="T260" s="16"/>
      <c r="U260" s="16"/>
      <c r="V260" s="16"/>
      <c r="W260" s="16"/>
      <c r="X260" s="16"/>
      <c r="Y260" s="16"/>
      <c r="Z260" s="16">
        <v>161.78</v>
      </c>
      <c r="AA260" s="16">
        <v>615.82000000000005</v>
      </c>
      <c r="AB260" s="16">
        <f t="shared" si="5"/>
        <v>8052.6599999999989</v>
      </c>
      <c r="AC260" s="16">
        <v>8052.66</v>
      </c>
      <c r="AD260" s="15">
        <v>42879</v>
      </c>
      <c r="AE260" s="229" t="s">
        <v>1290</v>
      </c>
      <c r="AF260" s="14"/>
      <c r="AG260" s="19"/>
      <c r="AH260" s="19"/>
      <c r="AI260" s="19"/>
      <c r="AJ260" s="19"/>
    </row>
    <row r="261" spans="1:36" s="4" customFormat="1" ht="27.6" x14ac:dyDescent="0.25">
      <c r="A261" s="229" t="s">
        <v>877</v>
      </c>
      <c r="B261" s="227" t="s">
        <v>1878</v>
      </c>
      <c r="C261" s="227"/>
      <c r="D261" s="47" t="s">
        <v>2021</v>
      </c>
      <c r="E261" s="47" t="s">
        <v>2624</v>
      </c>
      <c r="F261" s="47" t="s">
        <v>1600</v>
      </c>
      <c r="G261" s="15">
        <v>42802</v>
      </c>
      <c r="H261" s="16">
        <v>44.36</v>
      </c>
      <c r="I261" s="16">
        <v>583.20000000000005</v>
      </c>
      <c r="J261" s="16">
        <v>156.56</v>
      </c>
      <c r="K261" s="16">
        <v>953.74</v>
      </c>
      <c r="L261" s="16"/>
      <c r="M261" s="16">
        <v>726.72</v>
      </c>
      <c r="N261" s="16"/>
      <c r="O261" s="16"/>
      <c r="P261" s="16"/>
      <c r="Q261" s="16"/>
      <c r="R261" s="16"/>
      <c r="S261" s="16"/>
      <c r="T261" s="16"/>
      <c r="U261" s="16"/>
      <c r="V261" s="16"/>
      <c r="W261" s="16"/>
      <c r="X261" s="16"/>
      <c r="Y261" s="16"/>
      <c r="Z261" s="16">
        <v>54.8</v>
      </c>
      <c r="AA261" s="16">
        <v>208.75</v>
      </c>
      <c r="AB261" s="16">
        <f t="shared" si="5"/>
        <v>2728.13</v>
      </c>
      <c r="AC261" s="16">
        <v>2728.13</v>
      </c>
      <c r="AD261" s="15">
        <v>42811</v>
      </c>
      <c r="AE261" s="229" t="s">
        <v>1291</v>
      </c>
      <c r="AF261" s="14"/>
      <c r="AG261" s="19"/>
      <c r="AH261" s="19"/>
      <c r="AI261" s="19"/>
      <c r="AJ261" s="19"/>
    </row>
    <row r="262" spans="1:36" s="4" customFormat="1" ht="27.6" x14ac:dyDescent="0.25">
      <c r="A262" s="229" t="s">
        <v>878</v>
      </c>
      <c r="B262" s="227" t="s">
        <v>2622</v>
      </c>
      <c r="C262" s="227"/>
      <c r="D262" s="47" t="s">
        <v>2021</v>
      </c>
      <c r="E262" s="47" t="s">
        <v>2625</v>
      </c>
      <c r="F262" s="47" t="s">
        <v>1629</v>
      </c>
      <c r="G262" s="15">
        <v>42831</v>
      </c>
      <c r="H262" s="16">
        <v>130.94999999999999</v>
      </c>
      <c r="I262" s="16">
        <v>1728.43</v>
      </c>
      <c r="J262" s="16">
        <v>463.53</v>
      </c>
      <c r="K262" s="16">
        <v>2825.72</v>
      </c>
      <c r="L262" s="16"/>
      <c r="M262" s="16">
        <v>2152.6799999999998</v>
      </c>
      <c r="N262" s="16"/>
      <c r="O262" s="16"/>
      <c r="P262" s="16"/>
      <c r="Q262" s="16"/>
      <c r="R262" s="16"/>
      <c r="S262" s="16"/>
      <c r="T262" s="16"/>
      <c r="U262" s="16"/>
      <c r="V262" s="16"/>
      <c r="W262" s="16"/>
      <c r="X262" s="16"/>
      <c r="Y262" s="16"/>
      <c r="Z262" s="16">
        <v>162.36000000000001</v>
      </c>
      <c r="AA262" s="16">
        <v>618.04</v>
      </c>
      <c r="AB262" s="16">
        <f t="shared" si="5"/>
        <v>8081.7099999999991</v>
      </c>
      <c r="AC262" s="16">
        <v>8081.71</v>
      </c>
      <c r="AD262" s="15">
        <v>42879</v>
      </c>
      <c r="AE262" s="229" t="s">
        <v>1292</v>
      </c>
      <c r="AF262" s="14"/>
      <c r="AG262" s="19"/>
      <c r="AH262" s="19"/>
      <c r="AI262" s="19"/>
      <c r="AJ262" s="19"/>
    </row>
    <row r="263" spans="1:36" s="4" customFormat="1" ht="27.6" x14ac:dyDescent="0.25">
      <c r="A263" s="229" t="s">
        <v>879</v>
      </c>
      <c r="B263" s="227" t="s">
        <v>2626</v>
      </c>
      <c r="C263" s="227"/>
      <c r="D263" s="47" t="s">
        <v>2021</v>
      </c>
      <c r="E263" s="47" t="s">
        <v>2627</v>
      </c>
      <c r="F263" s="47" t="s">
        <v>1612</v>
      </c>
      <c r="G263" s="15">
        <v>42871</v>
      </c>
      <c r="H263" s="16">
        <v>130.94</v>
      </c>
      <c r="I263" s="16">
        <v>1728.42</v>
      </c>
      <c r="J263" s="16">
        <v>463.54</v>
      </c>
      <c r="K263" s="16">
        <v>2825.72</v>
      </c>
      <c r="L263" s="16"/>
      <c r="M263" s="16">
        <v>2152.6799999999998</v>
      </c>
      <c r="N263" s="16"/>
      <c r="O263" s="16"/>
      <c r="P263" s="16"/>
      <c r="Q263" s="16"/>
      <c r="R263" s="16"/>
      <c r="S263" s="16"/>
      <c r="T263" s="16"/>
      <c r="U263" s="16"/>
      <c r="V263" s="16"/>
      <c r="W263" s="16"/>
      <c r="X263" s="16"/>
      <c r="Y263" s="16"/>
      <c r="Z263" s="16">
        <v>162.36000000000001</v>
      </c>
      <c r="AA263" s="16">
        <v>618.04</v>
      </c>
      <c r="AB263" s="16">
        <f t="shared" si="5"/>
        <v>8081.6999999999989</v>
      </c>
      <c r="AC263" s="16">
        <v>8081.7</v>
      </c>
      <c r="AD263" s="15">
        <v>42874</v>
      </c>
      <c r="AE263" s="229" t="s">
        <v>1293</v>
      </c>
      <c r="AF263" s="14"/>
      <c r="AG263" s="19"/>
      <c r="AH263" s="19"/>
      <c r="AI263" s="19"/>
      <c r="AJ263" s="19"/>
    </row>
    <row r="264" spans="1:36" s="4" customFormat="1" ht="27.6" x14ac:dyDescent="0.25">
      <c r="A264" s="229" t="s">
        <v>880</v>
      </c>
      <c r="B264" s="227" t="s">
        <v>2628</v>
      </c>
      <c r="C264" s="227"/>
      <c r="D264" s="47" t="s">
        <v>2021</v>
      </c>
      <c r="E264" s="47" t="s">
        <v>2629</v>
      </c>
      <c r="F264" s="47" t="s">
        <v>1600</v>
      </c>
      <c r="G264" s="15">
        <v>42906</v>
      </c>
      <c r="H264" s="16">
        <v>66.819999999999993</v>
      </c>
      <c r="I264" s="16">
        <v>882.07</v>
      </c>
      <c r="J264" s="16">
        <v>236.56</v>
      </c>
      <c r="K264" s="16">
        <v>1442.06</v>
      </c>
      <c r="L264" s="16"/>
      <c r="M264" s="16">
        <v>1098.58</v>
      </c>
      <c r="N264" s="16"/>
      <c r="O264" s="16"/>
      <c r="P264" s="16"/>
      <c r="Q264" s="16"/>
      <c r="R264" s="16"/>
      <c r="S264" s="16"/>
      <c r="T264" s="16"/>
      <c r="U264" s="16"/>
      <c r="V264" s="16"/>
      <c r="W264" s="16"/>
      <c r="X264" s="16"/>
      <c r="Y264" s="16"/>
      <c r="Z264" s="16">
        <v>82.86</v>
      </c>
      <c r="AA264" s="16">
        <v>315.41000000000003</v>
      </c>
      <c r="AB264" s="16">
        <f t="shared" si="5"/>
        <v>4124.3600000000006</v>
      </c>
      <c r="AC264" s="16"/>
      <c r="AD264" s="229"/>
      <c r="AE264" s="229"/>
      <c r="AF264" s="14"/>
      <c r="AG264" s="19"/>
      <c r="AH264" s="19"/>
      <c r="AI264" s="19"/>
      <c r="AJ264" s="19"/>
    </row>
    <row r="265" spans="1:36" s="4" customFormat="1" ht="28.5" customHeight="1" x14ac:dyDescent="0.25">
      <c r="A265" s="594" t="s">
        <v>881</v>
      </c>
      <c r="B265" s="694" t="s">
        <v>3415</v>
      </c>
      <c r="C265" s="690"/>
      <c r="D265" s="619" t="s">
        <v>2021</v>
      </c>
      <c r="E265" s="619" t="s">
        <v>2630</v>
      </c>
      <c r="F265" s="619" t="s">
        <v>1600</v>
      </c>
      <c r="G265" s="15">
        <v>43500</v>
      </c>
      <c r="H265" s="16">
        <v>5672.94</v>
      </c>
      <c r="I265" s="16">
        <v>76218.87</v>
      </c>
      <c r="J265" s="16">
        <v>20349.419999999998</v>
      </c>
      <c r="K265" s="16">
        <v>124441.59</v>
      </c>
      <c r="L265" s="16"/>
      <c r="M265" s="16">
        <v>94842.02</v>
      </c>
      <c r="N265" s="16">
        <v>49038.99</v>
      </c>
      <c r="O265" s="16"/>
      <c r="P265" s="16"/>
      <c r="Q265" s="16"/>
      <c r="R265" s="16">
        <v>270590.32</v>
      </c>
      <c r="S265" s="16"/>
      <c r="T265" s="16"/>
      <c r="U265" s="16"/>
      <c r="V265" s="16"/>
      <c r="W265" s="16"/>
      <c r="X265" s="16"/>
      <c r="Y265" s="16"/>
      <c r="Z265" s="16">
        <v>7153.51</v>
      </c>
      <c r="AA265" s="16">
        <v>27132.560000000001</v>
      </c>
      <c r="AB265" s="16">
        <f t="shared" si="5"/>
        <v>675440.22000000009</v>
      </c>
      <c r="AC265" s="16">
        <v>161943.89000000001</v>
      </c>
      <c r="AD265" s="15">
        <v>44809</v>
      </c>
      <c r="AE265" s="229">
        <v>3364394</v>
      </c>
      <c r="AF265" s="14"/>
      <c r="AG265" s="19"/>
      <c r="AH265" s="19"/>
      <c r="AI265" s="19"/>
      <c r="AJ265" s="19"/>
    </row>
    <row r="266" spans="1:36" s="4" customFormat="1" ht="28.5" customHeight="1" x14ac:dyDescent="0.25">
      <c r="A266" s="621"/>
      <c r="B266" s="695"/>
      <c r="C266" s="691"/>
      <c r="D266" s="693"/>
      <c r="E266" s="693"/>
      <c r="F266" s="693"/>
      <c r="G266" s="15">
        <v>43972</v>
      </c>
      <c r="H266" s="16">
        <v>6861.24</v>
      </c>
      <c r="I266" s="16">
        <v>92185.56</v>
      </c>
      <c r="J266" s="16">
        <v>24612.12</v>
      </c>
      <c r="K266" s="16">
        <v>150509.88</v>
      </c>
      <c r="L266" s="16"/>
      <c r="M266" s="16">
        <v>114708.96</v>
      </c>
      <c r="N266" s="16"/>
      <c r="O266" s="16"/>
      <c r="P266" s="16"/>
      <c r="Q266" s="16"/>
      <c r="R266" s="16"/>
      <c r="S266" s="16"/>
      <c r="T266" s="16"/>
      <c r="U266" s="16"/>
      <c r="V266" s="16"/>
      <c r="W266" s="16"/>
      <c r="X266" s="16"/>
      <c r="Y266" s="16"/>
      <c r="Z266" s="16">
        <v>8651.8799999999992</v>
      </c>
      <c r="AA266" s="16">
        <v>0</v>
      </c>
      <c r="AB266" s="16">
        <f t="shared" si="5"/>
        <v>397529.64</v>
      </c>
      <c r="AC266" s="16">
        <f>SUM(99188.76+26481.87+7382.47)</f>
        <v>133053.09999999998</v>
      </c>
      <c r="AD266" s="15">
        <v>44809</v>
      </c>
      <c r="AE266" s="229">
        <v>3364395</v>
      </c>
      <c r="AF266" s="14"/>
      <c r="AG266" s="19"/>
      <c r="AH266" s="19"/>
      <c r="AI266" s="19"/>
      <c r="AJ266" s="19"/>
    </row>
    <row r="267" spans="1:36" s="4" customFormat="1" ht="28.5" customHeight="1" x14ac:dyDescent="0.25">
      <c r="A267" s="595"/>
      <c r="B267" s="696"/>
      <c r="C267" s="692"/>
      <c r="D267" s="620"/>
      <c r="E267" s="620"/>
      <c r="F267" s="620"/>
      <c r="G267" s="15">
        <v>43972</v>
      </c>
      <c r="H267" s="16"/>
      <c r="I267" s="16"/>
      <c r="J267" s="16"/>
      <c r="K267" s="16"/>
      <c r="L267" s="16"/>
      <c r="M267" s="16"/>
      <c r="N267" s="16"/>
      <c r="O267" s="16"/>
      <c r="P267" s="16"/>
      <c r="Q267" s="16"/>
      <c r="R267" s="16"/>
      <c r="S267" s="16"/>
      <c r="T267" s="16"/>
      <c r="U267" s="16"/>
      <c r="V267" s="16"/>
      <c r="W267" s="16"/>
      <c r="X267" s="16"/>
      <c r="Y267" s="16"/>
      <c r="Z267" s="16"/>
      <c r="AA267" s="16"/>
      <c r="AB267" s="16"/>
      <c r="AC267" s="16">
        <f>SUM(123423.2+9309.13+29193.77)</f>
        <v>161926.09999999998</v>
      </c>
      <c r="AD267" s="15">
        <v>44809</v>
      </c>
      <c r="AE267" s="229">
        <v>3364396</v>
      </c>
      <c r="AF267" s="14"/>
      <c r="AG267" s="19"/>
      <c r="AH267" s="19"/>
      <c r="AI267" s="19"/>
      <c r="AJ267" s="19"/>
    </row>
    <row r="268" spans="1:36" s="4" customFormat="1" ht="27.6" x14ac:dyDescent="0.25">
      <c r="A268" s="229" t="s">
        <v>882</v>
      </c>
      <c r="B268" s="227" t="s">
        <v>2631</v>
      </c>
      <c r="C268" s="227"/>
      <c r="D268" s="47" t="s">
        <v>2021</v>
      </c>
      <c r="E268" s="47" t="s">
        <v>2632</v>
      </c>
      <c r="F268" s="47" t="s">
        <v>1695</v>
      </c>
      <c r="G268" s="15">
        <v>43553</v>
      </c>
      <c r="H268" s="16">
        <v>46.08</v>
      </c>
      <c r="I268" s="16">
        <v>605.82000000000005</v>
      </c>
      <c r="J268" s="16">
        <v>162.63999999999999</v>
      </c>
      <c r="K268" s="16">
        <v>990.72</v>
      </c>
      <c r="L268" s="16"/>
      <c r="M268" s="16">
        <v>754.9</v>
      </c>
      <c r="N268" s="16"/>
      <c r="O268" s="16"/>
      <c r="P268" s="16"/>
      <c r="Q268" s="16"/>
      <c r="R268" s="16"/>
      <c r="S268" s="16"/>
      <c r="T268" s="16"/>
      <c r="U268" s="16"/>
      <c r="V268" s="16"/>
      <c r="W268" s="16"/>
      <c r="X268" s="16"/>
      <c r="Y268" s="16"/>
      <c r="Z268" s="16">
        <v>56.92</v>
      </c>
      <c r="AA268" s="16">
        <v>216.85</v>
      </c>
      <c r="AB268" s="16">
        <f>SUM(H268:AA268)</f>
        <v>2833.9300000000003</v>
      </c>
      <c r="AC268" s="16">
        <v>2831.37</v>
      </c>
      <c r="AD268" s="15">
        <v>43599</v>
      </c>
      <c r="AE268" s="229" t="s">
        <v>1294</v>
      </c>
      <c r="AF268" s="14"/>
      <c r="AG268" s="19"/>
      <c r="AH268" s="19"/>
      <c r="AI268" s="19"/>
      <c r="AJ268" s="19"/>
    </row>
    <row r="269" spans="1:36" s="4" customFormat="1" ht="27.6" x14ac:dyDescent="0.25">
      <c r="A269" s="229" t="s">
        <v>883</v>
      </c>
      <c r="B269" s="227" t="s">
        <v>2633</v>
      </c>
      <c r="C269" s="227"/>
      <c r="D269" s="47" t="s">
        <v>2021</v>
      </c>
      <c r="E269" s="47" t="s">
        <v>2634</v>
      </c>
      <c r="F269" s="47" t="s">
        <v>1629</v>
      </c>
      <c r="G269" s="15">
        <v>43195</v>
      </c>
      <c r="H269" s="16">
        <v>45.32</v>
      </c>
      <c r="I269" s="16">
        <v>595.82000000000005</v>
      </c>
      <c r="J269" s="16">
        <v>159.94999999999999</v>
      </c>
      <c r="K269" s="16">
        <v>974.38</v>
      </c>
      <c r="L269" s="16"/>
      <c r="M269" s="16">
        <v>742.45</v>
      </c>
      <c r="N269" s="16"/>
      <c r="O269" s="16"/>
      <c r="P269" s="16"/>
      <c r="Q269" s="16"/>
      <c r="R269" s="16"/>
      <c r="S269" s="16"/>
      <c r="T269" s="16"/>
      <c r="U269" s="16"/>
      <c r="V269" s="16"/>
      <c r="W269" s="16"/>
      <c r="X269" s="16"/>
      <c r="Y269" s="16"/>
      <c r="Z269" s="16">
        <v>55.98</v>
      </c>
      <c r="AA269" s="16">
        <v>213.27</v>
      </c>
      <c r="AB269" s="16">
        <f>SUM(H269:AA269)</f>
        <v>2787.17</v>
      </c>
      <c r="AC269" s="16">
        <v>2787.17</v>
      </c>
      <c r="AD269" s="15">
        <v>43210</v>
      </c>
      <c r="AE269" s="229" t="s">
        <v>1295</v>
      </c>
      <c r="AF269" s="14"/>
      <c r="AG269" s="19"/>
      <c r="AH269" s="19"/>
      <c r="AI269" s="19"/>
      <c r="AJ269" s="19"/>
    </row>
    <row r="270" spans="1:36" s="4" customFormat="1" ht="27.6" x14ac:dyDescent="0.25">
      <c r="A270" s="229" t="s">
        <v>884</v>
      </c>
      <c r="B270" s="227" t="s">
        <v>2635</v>
      </c>
      <c r="C270" s="227"/>
      <c r="D270" s="47" t="s">
        <v>2021</v>
      </c>
      <c r="E270" s="47" t="s">
        <v>2636</v>
      </c>
      <c r="F270" s="47" t="s">
        <v>1632</v>
      </c>
      <c r="G270" s="15">
        <v>43339</v>
      </c>
      <c r="H270" s="16">
        <v>83.15</v>
      </c>
      <c r="I270" s="16">
        <v>1114.52</v>
      </c>
      <c r="J270" s="16">
        <v>297.74</v>
      </c>
      <c r="K270" s="16">
        <v>1819.98</v>
      </c>
      <c r="L270" s="16"/>
      <c r="M270" s="16">
        <v>1386.78</v>
      </c>
      <c r="N270" s="16"/>
      <c r="O270" s="16"/>
      <c r="P270" s="16"/>
      <c r="Q270" s="16"/>
      <c r="R270" s="16"/>
      <c r="S270" s="16">
        <v>3232.24</v>
      </c>
      <c r="T270" s="16"/>
      <c r="U270" s="16"/>
      <c r="V270" s="16"/>
      <c r="W270" s="16"/>
      <c r="X270" s="16"/>
      <c r="Y270" s="16"/>
      <c r="Z270" s="16">
        <v>104.61</v>
      </c>
      <c r="AA270" s="16">
        <v>396.99</v>
      </c>
      <c r="AB270" s="16">
        <f>SUM(H270:AA270)</f>
        <v>8436.01</v>
      </c>
      <c r="AC270" s="16">
        <v>8436.01</v>
      </c>
      <c r="AD270" s="15">
        <v>43361</v>
      </c>
      <c r="AE270" s="229" t="s">
        <v>1296</v>
      </c>
      <c r="AF270" s="14"/>
      <c r="AG270" s="19"/>
      <c r="AH270" s="19"/>
      <c r="AI270" s="19"/>
      <c r="AJ270" s="19"/>
    </row>
    <row r="271" spans="1:36" s="4" customFormat="1" ht="27.6" x14ac:dyDescent="0.25">
      <c r="A271" s="229" t="s">
        <v>885</v>
      </c>
      <c r="B271" s="227" t="s">
        <v>1714</v>
      </c>
      <c r="C271" s="227"/>
      <c r="D271" s="47" t="s">
        <v>2021</v>
      </c>
      <c r="E271" s="47" t="s">
        <v>2637</v>
      </c>
      <c r="F271" s="47" t="s">
        <v>1614</v>
      </c>
      <c r="G271" s="15">
        <v>43206</v>
      </c>
      <c r="H271" s="16">
        <v>45.32</v>
      </c>
      <c r="I271" s="16">
        <v>595.82000000000005</v>
      </c>
      <c r="J271" s="16">
        <v>159.94999999999999</v>
      </c>
      <c r="K271" s="16">
        <v>974.38</v>
      </c>
      <c r="L271" s="16"/>
      <c r="M271" s="16">
        <v>742.45</v>
      </c>
      <c r="N271" s="16"/>
      <c r="O271" s="16"/>
      <c r="P271" s="16"/>
      <c r="Q271" s="16"/>
      <c r="R271" s="16"/>
      <c r="S271" s="16"/>
      <c r="T271" s="16"/>
      <c r="U271" s="16"/>
      <c r="V271" s="16"/>
      <c r="W271" s="16"/>
      <c r="X271" s="16"/>
      <c r="Y271" s="16"/>
      <c r="Z271" s="16">
        <v>55.98</v>
      </c>
      <c r="AA271" s="16">
        <v>213.27</v>
      </c>
      <c r="AB271" s="16">
        <f>SUM(H271:AA271)</f>
        <v>2787.17</v>
      </c>
      <c r="AC271" s="16">
        <v>2787.17</v>
      </c>
      <c r="AD271" s="15">
        <v>43206</v>
      </c>
      <c r="AE271" s="229" t="s">
        <v>1297</v>
      </c>
      <c r="AF271" s="14"/>
      <c r="AG271" s="19"/>
      <c r="AH271" s="19"/>
      <c r="AI271" s="19"/>
      <c r="AJ271" s="19"/>
    </row>
    <row r="272" spans="1:36" s="4" customFormat="1" ht="27.6" x14ac:dyDescent="0.25">
      <c r="A272" s="229" t="s">
        <v>886</v>
      </c>
      <c r="B272" s="227" t="s">
        <v>2638</v>
      </c>
      <c r="C272" s="227"/>
      <c r="D272" s="47" t="s">
        <v>2021</v>
      </c>
      <c r="E272" s="47" t="s">
        <v>2639</v>
      </c>
      <c r="F272" s="47" t="s">
        <v>1600</v>
      </c>
      <c r="G272" s="15">
        <v>43193</v>
      </c>
      <c r="H272" s="16">
        <v>72.17</v>
      </c>
      <c r="I272" s="16">
        <v>938.2</v>
      </c>
      <c r="J272" s="16">
        <v>252.59</v>
      </c>
      <c r="K272" s="16">
        <v>1535.6</v>
      </c>
      <c r="L272" s="16"/>
      <c r="M272" s="16">
        <v>2197.16</v>
      </c>
      <c r="N272" s="16"/>
      <c r="O272" s="16"/>
      <c r="P272" s="16"/>
      <c r="Q272" s="16"/>
      <c r="R272" s="16"/>
      <c r="S272" s="16"/>
      <c r="T272" s="16"/>
      <c r="U272" s="16"/>
      <c r="V272" s="16"/>
      <c r="W272" s="16"/>
      <c r="X272" s="16"/>
      <c r="Y272" s="16"/>
      <c r="Z272" s="16">
        <v>88.2</v>
      </c>
      <c r="AA272" s="16">
        <v>336.78</v>
      </c>
      <c r="AB272" s="16">
        <f>SUM(H272:AA272)</f>
        <v>5420.6999999999989</v>
      </c>
      <c r="AC272" s="16">
        <v>5420.76</v>
      </c>
      <c r="AD272" s="15">
        <v>43273</v>
      </c>
      <c r="AE272" s="229" t="s">
        <v>1298</v>
      </c>
      <c r="AF272" s="14"/>
      <c r="AG272" s="19"/>
      <c r="AH272" s="19"/>
      <c r="AI272" s="19"/>
      <c r="AJ272" s="19"/>
    </row>
    <row r="273" spans="1:36" s="4" customFormat="1" ht="27.6" x14ac:dyDescent="0.25">
      <c r="A273" s="229" t="s">
        <v>341</v>
      </c>
      <c r="B273" s="227" t="s">
        <v>2030</v>
      </c>
      <c r="C273" s="227"/>
      <c r="D273" s="47" t="s">
        <v>2021</v>
      </c>
      <c r="E273" s="47" t="s">
        <v>2031</v>
      </c>
      <c r="F273" s="47" t="s">
        <v>1619</v>
      </c>
      <c r="G273" s="15">
        <v>43160</v>
      </c>
      <c r="H273" s="134"/>
      <c r="I273" s="134"/>
      <c r="J273" s="134"/>
      <c r="K273" s="134"/>
      <c r="L273" s="16"/>
      <c r="M273" s="16">
        <v>742.45</v>
      </c>
      <c r="N273" s="16"/>
      <c r="O273" s="16"/>
      <c r="P273" s="16"/>
      <c r="Q273" s="16"/>
      <c r="R273" s="16"/>
      <c r="S273" s="16"/>
      <c r="T273" s="16"/>
      <c r="U273" s="16"/>
      <c r="V273" s="16"/>
      <c r="W273" s="16"/>
      <c r="X273" s="16"/>
      <c r="Y273" s="16"/>
      <c r="Z273" s="16">
        <v>55.98</v>
      </c>
      <c r="AA273" s="16">
        <v>213.27</v>
      </c>
      <c r="AB273" s="16">
        <f t="shared" ref="AB273:AB329" si="6">SUM(H273:AA273)</f>
        <v>1011.7</v>
      </c>
      <c r="AC273" s="16">
        <v>1011.7</v>
      </c>
      <c r="AD273" s="15">
        <v>43174</v>
      </c>
      <c r="AE273" s="229" t="s">
        <v>342</v>
      </c>
      <c r="AF273" s="14"/>
      <c r="AG273" s="19"/>
      <c r="AH273" s="19"/>
      <c r="AI273" s="19"/>
      <c r="AJ273" s="19"/>
    </row>
    <row r="274" spans="1:36" s="4" customFormat="1" ht="27.6" x14ac:dyDescent="0.25">
      <c r="A274" s="229" t="s">
        <v>887</v>
      </c>
      <c r="B274" s="227" t="s">
        <v>2538</v>
      </c>
      <c r="C274" s="227"/>
      <c r="D274" s="47" t="s">
        <v>2021</v>
      </c>
      <c r="E274" s="47" t="s">
        <v>2640</v>
      </c>
      <c r="F274" s="47" t="s">
        <v>1600</v>
      </c>
      <c r="G274" s="15">
        <v>43208</v>
      </c>
      <c r="H274" s="16">
        <v>45.32</v>
      </c>
      <c r="I274" s="16">
        <v>595.82000000000005</v>
      </c>
      <c r="J274" s="16">
        <v>159.94999999999999</v>
      </c>
      <c r="K274" s="16">
        <v>974.38</v>
      </c>
      <c r="L274" s="16"/>
      <c r="M274" s="16">
        <v>742.45</v>
      </c>
      <c r="N274" s="16"/>
      <c r="O274" s="16"/>
      <c r="P274" s="16"/>
      <c r="Q274" s="16"/>
      <c r="R274" s="16"/>
      <c r="S274" s="16"/>
      <c r="T274" s="16"/>
      <c r="U274" s="16"/>
      <c r="V274" s="16"/>
      <c r="W274" s="16"/>
      <c r="X274" s="16"/>
      <c r="Y274" s="16"/>
      <c r="Z274" s="16">
        <v>55.98</v>
      </c>
      <c r="AA274" s="16">
        <v>213.27</v>
      </c>
      <c r="AB274" s="16">
        <f t="shared" si="6"/>
        <v>2787.17</v>
      </c>
      <c r="AC274" s="16">
        <v>2787.17</v>
      </c>
      <c r="AD274" s="15">
        <v>43271</v>
      </c>
      <c r="AE274" s="229" t="s">
        <v>1299</v>
      </c>
      <c r="AF274" s="14"/>
      <c r="AG274" s="19"/>
      <c r="AH274" s="19"/>
      <c r="AI274" s="19"/>
      <c r="AJ274" s="19"/>
    </row>
    <row r="275" spans="1:36" s="4" customFormat="1" ht="27.6" x14ac:dyDescent="0.25">
      <c r="A275" s="229" t="s">
        <v>888</v>
      </c>
      <c r="B275" s="227" t="s">
        <v>1714</v>
      </c>
      <c r="C275" s="227"/>
      <c r="D275" s="47" t="s">
        <v>2021</v>
      </c>
      <c r="E275" s="47" t="s">
        <v>2641</v>
      </c>
      <c r="F275" s="47" t="s">
        <v>1622</v>
      </c>
      <c r="G275" s="15">
        <v>43196</v>
      </c>
      <c r="H275" s="16">
        <v>45.32</v>
      </c>
      <c r="I275" s="16">
        <v>595.82000000000005</v>
      </c>
      <c r="J275" s="16">
        <v>159.94999999999999</v>
      </c>
      <c r="K275" s="16">
        <v>974.38</v>
      </c>
      <c r="L275" s="16"/>
      <c r="M275" s="16">
        <v>742.45</v>
      </c>
      <c r="N275" s="16"/>
      <c r="O275" s="16"/>
      <c r="P275" s="16"/>
      <c r="Q275" s="16"/>
      <c r="R275" s="16"/>
      <c r="S275" s="16"/>
      <c r="T275" s="16"/>
      <c r="U275" s="16"/>
      <c r="V275" s="16"/>
      <c r="W275" s="16"/>
      <c r="X275" s="16"/>
      <c r="Y275" s="16"/>
      <c r="Z275" s="16">
        <v>55.98</v>
      </c>
      <c r="AA275" s="16">
        <v>213.27</v>
      </c>
      <c r="AB275" s="16">
        <f t="shared" si="6"/>
        <v>2787.17</v>
      </c>
      <c r="AC275" s="16">
        <v>2787.17</v>
      </c>
      <c r="AD275" s="15">
        <v>43238</v>
      </c>
      <c r="AE275" s="229" t="s">
        <v>1300</v>
      </c>
      <c r="AF275" s="14"/>
      <c r="AG275" s="19"/>
      <c r="AH275" s="19"/>
      <c r="AI275" s="19"/>
      <c r="AJ275" s="19"/>
    </row>
    <row r="276" spans="1:36" s="4" customFormat="1" ht="27.6" x14ac:dyDescent="0.25">
      <c r="A276" s="229" t="s">
        <v>889</v>
      </c>
      <c r="B276" s="227" t="s">
        <v>1714</v>
      </c>
      <c r="C276" s="227"/>
      <c r="D276" s="47" t="s">
        <v>2021</v>
      </c>
      <c r="E276" s="47" t="s">
        <v>2642</v>
      </c>
      <c r="F276" s="47" t="s">
        <v>1620</v>
      </c>
      <c r="G276" s="15">
        <v>43265</v>
      </c>
      <c r="H276" s="16">
        <v>61.48</v>
      </c>
      <c r="I276" s="16">
        <v>825.94</v>
      </c>
      <c r="J276" s="16">
        <v>220.52</v>
      </c>
      <c r="K276" s="16">
        <v>1348.5</v>
      </c>
      <c r="L276" s="16"/>
      <c r="M276" s="16">
        <v>1027.75</v>
      </c>
      <c r="N276" s="16"/>
      <c r="O276" s="16"/>
      <c r="P276" s="16"/>
      <c r="Q276" s="16"/>
      <c r="R276" s="16"/>
      <c r="S276" s="16"/>
      <c r="T276" s="16"/>
      <c r="U276" s="16"/>
      <c r="V276" s="16"/>
      <c r="W276" s="16"/>
      <c r="X276" s="16"/>
      <c r="Y276" s="16"/>
      <c r="Z276" s="16">
        <v>77.52</v>
      </c>
      <c r="AA276" s="16">
        <v>294.02</v>
      </c>
      <c r="AB276" s="16">
        <f t="shared" si="6"/>
        <v>3855.73</v>
      </c>
      <c r="AC276" s="16">
        <v>3906.44</v>
      </c>
      <c r="AD276" s="15">
        <v>43622</v>
      </c>
      <c r="AE276" s="229" t="s">
        <v>1301</v>
      </c>
      <c r="AF276" s="14"/>
      <c r="AG276" s="19"/>
      <c r="AH276" s="19"/>
      <c r="AI276" s="19"/>
      <c r="AJ276" s="19"/>
    </row>
    <row r="277" spans="1:36" s="4" customFormat="1" ht="27.6" x14ac:dyDescent="0.25">
      <c r="A277" s="229" t="s">
        <v>890</v>
      </c>
      <c r="B277" s="227" t="s">
        <v>2643</v>
      </c>
      <c r="C277" s="227"/>
      <c r="D277" s="47" t="s">
        <v>2021</v>
      </c>
      <c r="E277" s="47" t="s">
        <v>2644</v>
      </c>
      <c r="F277" s="47" t="s">
        <v>1600</v>
      </c>
      <c r="G277" s="15">
        <v>43234</v>
      </c>
      <c r="H277" s="16">
        <v>61.48</v>
      </c>
      <c r="I277" s="16">
        <v>825.94</v>
      </c>
      <c r="J277" s="16">
        <v>220.52</v>
      </c>
      <c r="K277" s="16">
        <v>1027.75</v>
      </c>
      <c r="L277" s="16"/>
      <c r="M277" s="16">
        <v>1348.5</v>
      </c>
      <c r="N277" s="16"/>
      <c r="O277" s="16"/>
      <c r="P277" s="16"/>
      <c r="Q277" s="16"/>
      <c r="R277" s="16"/>
      <c r="S277" s="16"/>
      <c r="T277" s="16"/>
      <c r="U277" s="16"/>
      <c r="V277" s="16"/>
      <c r="W277" s="16"/>
      <c r="X277" s="16"/>
      <c r="Y277" s="16"/>
      <c r="Z277" s="16">
        <v>77.52</v>
      </c>
      <c r="AA277" s="16">
        <v>294.02</v>
      </c>
      <c r="AB277" s="16">
        <f t="shared" si="6"/>
        <v>3855.73</v>
      </c>
      <c r="AC277" s="16">
        <v>3985.12</v>
      </c>
      <c r="AD277" s="15">
        <v>44081</v>
      </c>
      <c r="AE277" s="229" t="s">
        <v>1302</v>
      </c>
      <c r="AF277" s="14"/>
      <c r="AG277" s="19"/>
      <c r="AH277" s="19"/>
      <c r="AI277" s="19"/>
      <c r="AJ277" s="19"/>
    </row>
    <row r="278" spans="1:36" s="4" customFormat="1" ht="27.6" x14ac:dyDescent="0.25">
      <c r="A278" s="229" t="s">
        <v>891</v>
      </c>
      <c r="B278" s="227" t="s">
        <v>1749</v>
      </c>
      <c r="C278" s="227"/>
      <c r="D278" s="47" t="s">
        <v>2021</v>
      </c>
      <c r="E278" s="47" t="s">
        <v>2645</v>
      </c>
      <c r="F278" s="47" t="s">
        <v>1600</v>
      </c>
      <c r="G278" s="15">
        <v>43213</v>
      </c>
      <c r="H278" s="16">
        <v>45.32</v>
      </c>
      <c r="I278" s="16">
        <v>595.82000000000005</v>
      </c>
      <c r="J278" s="16">
        <v>159.94999999999999</v>
      </c>
      <c r="K278" s="16">
        <v>974.38</v>
      </c>
      <c r="L278" s="16"/>
      <c r="M278" s="16">
        <v>742.45</v>
      </c>
      <c r="N278" s="16"/>
      <c r="O278" s="16"/>
      <c r="P278" s="16"/>
      <c r="Q278" s="16"/>
      <c r="R278" s="16"/>
      <c r="S278" s="16"/>
      <c r="T278" s="16"/>
      <c r="U278" s="16"/>
      <c r="V278" s="16"/>
      <c r="W278" s="16"/>
      <c r="X278" s="16"/>
      <c r="Y278" s="16"/>
      <c r="Z278" s="16">
        <v>55.98</v>
      </c>
      <c r="AA278" s="16">
        <v>213.27</v>
      </c>
      <c r="AB278" s="16">
        <f t="shared" si="6"/>
        <v>2787.17</v>
      </c>
      <c r="AC278" s="16">
        <v>2787.17</v>
      </c>
      <c r="AD278" s="15">
        <v>43217</v>
      </c>
      <c r="AE278" s="229" t="s">
        <v>1303</v>
      </c>
      <c r="AF278" s="14"/>
      <c r="AG278" s="19"/>
      <c r="AH278" s="19"/>
      <c r="AI278" s="19"/>
      <c r="AJ278" s="19"/>
    </row>
    <row r="279" spans="1:36" s="4" customFormat="1" ht="27.6" x14ac:dyDescent="0.25">
      <c r="A279" s="229" t="s">
        <v>892</v>
      </c>
      <c r="B279" s="227" t="s">
        <v>2646</v>
      </c>
      <c r="C279" s="227"/>
      <c r="D279" s="47" t="s">
        <v>2021</v>
      </c>
      <c r="E279" s="47" t="s">
        <v>2154</v>
      </c>
      <c r="F279" s="47" t="s">
        <v>1777</v>
      </c>
      <c r="G279" s="15">
        <v>43284</v>
      </c>
      <c r="H279" s="134"/>
      <c r="I279" s="134"/>
      <c r="J279" s="134"/>
      <c r="K279" s="16">
        <v>2800</v>
      </c>
      <c r="L279" s="16"/>
      <c r="M279" s="16"/>
      <c r="N279" s="16"/>
      <c r="O279" s="16"/>
      <c r="P279" s="16"/>
      <c r="Q279" s="16"/>
      <c r="R279" s="16"/>
      <c r="S279" s="16"/>
      <c r="T279" s="16"/>
      <c r="U279" s="16"/>
      <c r="V279" s="16"/>
      <c r="W279" s="16"/>
      <c r="X279" s="16"/>
      <c r="Y279" s="16"/>
      <c r="Z279" s="17">
        <v>0</v>
      </c>
      <c r="AA279" s="16"/>
      <c r="AB279" s="16">
        <f t="shared" si="6"/>
        <v>2800</v>
      </c>
      <c r="AC279" s="16">
        <v>2817.08</v>
      </c>
      <c r="AD279" s="15">
        <v>43405</v>
      </c>
      <c r="AE279" s="229" t="s">
        <v>1304</v>
      </c>
      <c r="AF279" s="14"/>
      <c r="AG279" s="19"/>
      <c r="AH279" s="19"/>
      <c r="AI279" s="19"/>
      <c r="AJ279" s="19"/>
    </row>
    <row r="280" spans="1:36" s="4" customFormat="1" ht="27.6" x14ac:dyDescent="0.25">
      <c r="A280" s="229" t="s">
        <v>893</v>
      </c>
      <c r="B280" s="227" t="s">
        <v>2647</v>
      </c>
      <c r="C280" s="227"/>
      <c r="D280" s="47" t="s">
        <v>2021</v>
      </c>
      <c r="E280" s="47" t="s">
        <v>2648</v>
      </c>
      <c r="F280" s="47" t="s">
        <v>1629</v>
      </c>
      <c r="G280" s="15">
        <v>43243</v>
      </c>
      <c r="H280" s="16">
        <v>82.86</v>
      </c>
      <c r="I280" s="16">
        <v>1110.6099999999999</v>
      </c>
      <c r="J280" s="16">
        <v>296.7</v>
      </c>
      <c r="K280" s="16">
        <v>1813.59</v>
      </c>
      <c r="L280" s="16">
        <v>1381.91</v>
      </c>
      <c r="M280" s="16"/>
      <c r="N280" s="16"/>
      <c r="O280" s="16"/>
      <c r="P280" s="16"/>
      <c r="Q280" s="16"/>
      <c r="R280" s="16"/>
      <c r="S280" s="16"/>
      <c r="T280" s="16"/>
      <c r="U280" s="16"/>
      <c r="V280" s="16"/>
      <c r="W280" s="16"/>
      <c r="X280" s="16"/>
      <c r="Y280" s="16"/>
      <c r="Z280" s="16">
        <v>104.24</v>
      </c>
      <c r="AA280" s="16">
        <v>395.6</v>
      </c>
      <c r="AB280" s="16">
        <f t="shared" si="6"/>
        <v>5185.51</v>
      </c>
      <c r="AC280" s="16">
        <v>5185.51</v>
      </c>
      <c r="AD280" s="15">
        <v>43257</v>
      </c>
      <c r="AE280" s="229" t="s">
        <v>1305</v>
      </c>
      <c r="AF280" s="14"/>
      <c r="AG280" s="19"/>
      <c r="AH280" s="19"/>
      <c r="AI280" s="19"/>
      <c r="AJ280" s="19"/>
    </row>
    <row r="281" spans="1:36" s="4" customFormat="1" ht="27.6" x14ac:dyDescent="0.25">
      <c r="A281" s="229" t="s">
        <v>894</v>
      </c>
      <c r="B281" s="227" t="s">
        <v>2279</v>
      </c>
      <c r="C281" s="227"/>
      <c r="D281" s="47" t="s">
        <v>2021</v>
      </c>
      <c r="E281" s="47" t="s">
        <v>2649</v>
      </c>
      <c r="F281" s="47" t="s">
        <v>2119</v>
      </c>
      <c r="G281" s="15">
        <v>43228</v>
      </c>
      <c r="H281" s="16">
        <v>45.44</v>
      </c>
      <c r="I281" s="16">
        <v>597.4</v>
      </c>
      <c r="J281" s="16">
        <v>160.38</v>
      </c>
      <c r="K281" s="16">
        <v>976.96</v>
      </c>
      <c r="L281" s="16">
        <v>744.41</v>
      </c>
      <c r="M281" s="16"/>
      <c r="N281" s="16"/>
      <c r="O281" s="16"/>
      <c r="P281" s="16"/>
      <c r="Q281" s="16"/>
      <c r="R281" s="16"/>
      <c r="S281" s="16"/>
      <c r="T281" s="16"/>
      <c r="U281" s="16"/>
      <c r="V281" s="16"/>
      <c r="W281" s="16"/>
      <c r="X281" s="16"/>
      <c r="Y281" s="16"/>
      <c r="Z281" s="16">
        <v>56.13</v>
      </c>
      <c r="AA281" s="16">
        <v>213.84</v>
      </c>
      <c r="AB281" s="16">
        <f t="shared" si="6"/>
        <v>2794.56</v>
      </c>
      <c r="AC281" s="16">
        <v>2794.56</v>
      </c>
      <c r="AD281" s="15">
        <v>43235</v>
      </c>
      <c r="AE281" s="229" t="s">
        <v>1306</v>
      </c>
      <c r="AF281" s="14"/>
      <c r="AG281" s="19"/>
      <c r="AH281" s="19"/>
      <c r="AI281" s="19"/>
      <c r="AJ281" s="19"/>
    </row>
    <row r="282" spans="1:36" s="4" customFormat="1" ht="27.6" x14ac:dyDescent="0.25">
      <c r="A282" s="229" t="s">
        <v>895</v>
      </c>
      <c r="B282" s="227" t="s">
        <v>2650</v>
      </c>
      <c r="C282" s="227"/>
      <c r="D282" s="47" t="s">
        <v>2021</v>
      </c>
      <c r="E282" s="47" t="s">
        <v>2651</v>
      </c>
      <c r="F282" s="47" t="s">
        <v>1616</v>
      </c>
      <c r="G282" s="15">
        <v>43256</v>
      </c>
      <c r="H282" s="16">
        <v>34.75</v>
      </c>
      <c r="I282" s="16">
        <v>455.74</v>
      </c>
      <c r="J282" s="16">
        <v>121.62</v>
      </c>
      <c r="K282" s="16">
        <v>744.41</v>
      </c>
      <c r="L282" s="16"/>
      <c r="M282" s="16">
        <v>566.66</v>
      </c>
      <c r="N282" s="16"/>
      <c r="O282" s="16"/>
      <c r="P282" s="16"/>
      <c r="Q282" s="16"/>
      <c r="R282" s="16"/>
      <c r="S282" s="16"/>
      <c r="T282" s="16"/>
      <c r="U282" s="16"/>
      <c r="V282" s="16"/>
      <c r="W282" s="16"/>
      <c r="X282" s="16"/>
      <c r="Y282" s="16"/>
      <c r="Z282" s="16">
        <v>42.77</v>
      </c>
      <c r="AA282" s="16">
        <v>163.05000000000001</v>
      </c>
      <c r="AB282" s="16">
        <f t="shared" si="6"/>
        <v>2129</v>
      </c>
      <c r="AC282" s="16">
        <v>2129</v>
      </c>
      <c r="AD282" s="15">
        <v>43263</v>
      </c>
      <c r="AE282" s="229" t="s">
        <v>1307</v>
      </c>
      <c r="AF282" s="14"/>
      <c r="AG282" s="19"/>
      <c r="AH282" s="19"/>
      <c r="AI282" s="19"/>
      <c r="AJ282" s="19"/>
    </row>
    <row r="283" spans="1:36" s="4" customFormat="1" ht="41.4" x14ac:dyDescent="0.25">
      <c r="A283" s="229" t="s">
        <v>537</v>
      </c>
      <c r="B283" s="227" t="s">
        <v>1784</v>
      </c>
      <c r="C283" s="227"/>
      <c r="D283" s="47" t="s">
        <v>2021</v>
      </c>
      <c r="E283" s="47" t="s">
        <v>1785</v>
      </c>
      <c r="F283" s="47" t="s">
        <v>1766</v>
      </c>
      <c r="G283" s="15">
        <v>43342</v>
      </c>
      <c r="H283" s="134"/>
      <c r="I283" s="134"/>
      <c r="J283" s="134"/>
      <c r="K283" s="16">
        <v>9244.6200000000008</v>
      </c>
      <c r="L283" s="16"/>
      <c r="M283" s="16"/>
      <c r="N283" s="16"/>
      <c r="O283" s="16"/>
      <c r="P283" s="16"/>
      <c r="Q283" s="16"/>
      <c r="R283" s="16"/>
      <c r="S283" s="16"/>
      <c r="T283" s="16"/>
      <c r="U283" s="16"/>
      <c r="V283" s="16"/>
      <c r="W283" s="16"/>
      <c r="X283" s="16"/>
      <c r="Y283" s="16"/>
      <c r="Z283" s="17">
        <v>0</v>
      </c>
      <c r="AA283" s="16">
        <v>0</v>
      </c>
      <c r="AB283" s="16">
        <f t="shared" si="6"/>
        <v>9244.6200000000008</v>
      </c>
      <c r="AC283" s="16"/>
      <c r="AD283" s="229"/>
      <c r="AE283" s="229"/>
      <c r="AF283" s="14"/>
      <c r="AG283" s="19"/>
      <c r="AH283" s="19"/>
      <c r="AI283" s="19"/>
      <c r="AJ283" s="19"/>
    </row>
    <row r="284" spans="1:36" s="4" customFormat="1" ht="27.6" x14ac:dyDescent="0.25">
      <c r="A284" s="229" t="s">
        <v>896</v>
      </c>
      <c r="B284" s="227" t="s">
        <v>2652</v>
      </c>
      <c r="C284" s="227"/>
      <c r="D284" s="47" t="s">
        <v>2021</v>
      </c>
      <c r="E284" s="47" t="s">
        <v>2653</v>
      </c>
      <c r="F284" s="47" t="s">
        <v>1633</v>
      </c>
      <c r="G284" s="15">
        <v>43305</v>
      </c>
      <c r="H284" s="16">
        <v>82.86</v>
      </c>
      <c r="I284" s="16">
        <v>1110.6099999999999</v>
      </c>
      <c r="J284" s="16">
        <v>296.7</v>
      </c>
      <c r="K284" s="16">
        <v>1813.59</v>
      </c>
      <c r="L284" s="16"/>
      <c r="M284" s="16">
        <v>1381.91</v>
      </c>
      <c r="N284" s="16"/>
      <c r="O284" s="16"/>
      <c r="P284" s="16"/>
      <c r="Q284" s="16"/>
      <c r="R284" s="16"/>
      <c r="S284" s="16"/>
      <c r="T284" s="16"/>
      <c r="U284" s="16"/>
      <c r="V284" s="16"/>
      <c r="W284" s="16"/>
      <c r="X284" s="16"/>
      <c r="Y284" s="16"/>
      <c r="Z284" s="16">
        <v>104.24</v>
      </c>
      <c r="AA284" s="16">
        <v>395.6</v>
      </c>
      <c r="AB284" s="16">
        <f t="shared" si="6"/>
        <v>5185.51</v>
      </c>
      <c r="AC284" s="16"/>
      <c r="AD284" s="229"/>
      <c r="AE284" s="229"/>
      <c r="AF284" s="14"/>
      <c r="AG284" s="19"/>
      <c r="AH284" s="19"/>
      <c r="AI284" s="19"/>
      <c r="AJ284" s="19"/>
    </row>
    <row r="285" spans="1:36" s="4" customFormat="1" ht="27.6" x14ac:dyDescent="0.25">
      <c r="A285" s="229" t="s">
        <v>897</v>
      </c>
      <c r="B285" s="227" t="s">
        <v>1718</v>
      </c>
      <c r="C285" s="227"/>
      <c r="D285" s="47" t="s">
        <v>2021</v>
      </c>
      <c r="E285" s="47" t="s">
        <v>2654</v>
      </c>
      <c r="F285" s="47" t="s">
        <v>1600</v>
      </c>
      <c r="G285" s="15">
        <v>43236</v>
      </c>
      <c r="H285" s="16">
        <v>45.44</v>
      </c>
      <c r="I285" s="16">
        <v>597.4</v>
      </c>
      <c r="J285" s="16">
        <v>160.38</v>
      </c>
      <c r="K285" s="16">
        <v>976.96</v>
      </c>
      <c r="L285" s="16"/>
      <c r="M285" s="16">
        <v>744.41</v>
      </c>
      <c r="N285" s="16"/>
      <c r="O285" s="16"/>
      <c r="P285" s="16"/>
      <c r="Q285" s="16"/>
      <c r="R285" s="16"/>
      <c r="S285" s="16"/>
      <c r="T285" s="16"/>
      <c r="U285" s="16"/>
      <c r="V285" s="16"/>
      <c r="W285" s="16"/>
      <c r="X285" s="16"/>
      <c r="Y285" s="16"/>
      <c r="Z285" s="16">
        <v>56.13</v>
      </c>
      <c r="AA285" s="16">
        <v>213.84</v>
      </c>
      <c r="AB285" s="16">
        <f t="shared" si="6"/>
        <v>2794.56</v>
      </c>
      <c r="AC285" s="16">
        <v>2794.56</v>
      </c>
      <c r="AD285" s="15">
        <v>43238</v>
      </c>
      <c r="AE285" s="229" t="s">
        <v>1308</v>
      </c>
      <c r="AF285" s="14"/>
      <c r="AG285" s="19"/>
      <c r="AH285" s="19"/>
      <c r="AI285" s="19"/>
      <c r="AJ285" s="19"/>
    </row>
    <row r="286" spans="1:36" s="4" customFormat="1" ht="27.6" x14ac:dyDescent="0.25">
      <c r="A286" s="229" t="s">
        <v>898</v>
      </c>
      <c r="B286" s="227" t="s">
        <v>2655</v>
      </c>
      <c r="C286" s="227"/>
      <c r="D286" s="47" t="s">
        <v>2021</v>
      </c>
      <c r="E286" s="47" t="s">
        <v>2656</v>
      </c>
      <c r="F286" s="47" t="s">
        <v>1777</v>
      </c>
      <c r="G286" s="15">
        <v>43257</v>
      </c>
      <c r="H286" s="16">
        <v>45.44</v>
      </c>
      <c r="I286" s="16">
        <v>597.4</v>
      </c>
      <c r="J286" s="16">
        <v>160.38</v>
      </c>
      <c r="K286" s="16">
        <v>976.96</v>
      </c>
      <c r="L286" s="16">
        <v>744.41</v>
      </c>
      <c r="M286" s="16"/>
      <c r="N286" s="16"/>
      <c r="O286" s="16"/>
      <c r="P286" s="16"/>
      <c r="Q286" s="16"/>
      <c r="R286" s="16"/>
      <c r="S286" s="16"/>
      <c r="T286" s="16"/>
      <c r="U286" s="16"/>
      <c r="V286" s="16"/>
      <c r="W286" s="16"/>
      <c r="X286" s="16"/>
      <c r="Y286" s="16"/>
      <c r="Z286" s="16">
        <v>56.13</v>
      </c>
      <c r="AA286" s="16">
        <v>213.84</v>
      </c>
      <c r="AB286" s="16">
        <f t="shared" si="6"/>
        <v>2794.56</v>
      </c>
      <c r="AC286" s="16">
        <v>2794.56</v>
      </c>
      <c r="AD286" s="15">
        <v>43299</v>
      </c>
      <c r="AE286" s="229" t="s">
        <v>1309</v>
      </c>
      <c r="AF286" s="14"/>
      <c r="AG286" s="19"/>
      <c r="AH286" s="19"/>
      <c r="AI286" s="19"/>
      <c r="AJ286" s="19"/>
    </row>
    <row r="287" spans="1:36" s="4" customFormat="1" ht="27.6" x14ac:dyDescent="0.25">
      <c r="A287" s="229" t="s">
        <v>899</v>
      </c>
      <c r="B287" s="227" t="s">
        <v>2657</v>
      </c>
      <c r="C287" s="227"/>
      <c r="D287" s="47" t="s">
        <v>2021</v>
      </c>
      <c r="E287" s="47" t="s">
        <v>2658</v>
      </c>
      <c r="F287" s="47" t="s">
        <v>1633</v>
      </c>
      <c r="G287" s="15">
        <v>43249</v>
      </c>
      <c r="H287" s="16">
        <v>45.44</v>
      </c>
      <c r="I287" s="16">
        <v>597.4</v>
      </c>
      <c r="J287" s="16">
        <v>160.38</v>
      </c>
      <c r="K287" s="16">
        <v>976.96</v>
      </c>
      <c r="L287" s="16"/>
      <c r="M287" s="16">
        <v>744.41</v>
      </c>
      <c r="N287" s="16"/>
      <c r="O287" s="16"/>
      <c r="P287" s="16"/>
      <c r="Q287" s="16"/>
      <c r="R287" s="16"/>
      <c r="S287" s="16"/>
      <c r="T287" s="16"/>
      <c r="U287" s="16"/>
      <c r="V287" s="16"/>
      <c r="W287" s="16"/>
      <c r="X287" s="16"/>
      <c r="Y287" s="16"/>
      <c r="Z287" s="16">
        <v>56.13</v>
      </c>
      <c r="AA287" s="16">
        <v>213.84</v>
      </c>
      <c r="AB287" s="16">
        <f t="shared" si="6"/>
        <v>2794.56</v>
      </c>
      <c r="AC287" s="16">
        <v>2794.56</v>
      </c>
      <c r="AD287" s="15">
        <v>43283</v>
      </c>
      <c r="AE287" s="229" t="s">
        <v>1310</v>
      </c>
      <c r="AF287" s="14"/>
      <c r="AG287" s="19"/>
      <c r="AH287" s="19"/>
      <c r="AI287" s="19"/>
      <c r="AJ287" s="19"/>
    </row>
    <row r="288" spans="1:36" s="4" customFormat="1" ht="27.6" x14ac:dyDescent="0.25">
      <c r="A288" s="229" t="s">
        <v>900</v>
      </c>
      <c r="B288" s="227" t="s">
        <v>2659</v>
      </c>
      <c r="C288" s="227"/>
      <c r="D288" s="47" t="s">
        <v>2021</v>
      </c>
      <c r="E288" s="47" t="s">
        <v>2660</v>
      </c>
      <c r="F288" s="47" t="s">
        <v>1600</v>
      </c>
      <c r="G288" s="15">
        <v>43252</v>
      </c>
      <c r="H288" s="16">
        <v>66.819999999999993</v>
      </c>
      <c r="I288" s="16">
        <v>882.07</v>
      </c>
      <c r="J288" s="16">
        <v>236.56</v>
      </c>
      <c r="K288" s="16">
        <v>1442.05</v>
      </c>
      <c r="L288" s="16"/>
      <c r="M288" s="16">
        <v>1098.58</v>
      </c>
      <c r="N288" s="16"/>
      <c r="O288" s="16"/>
      <c r="P288" s="16"/>
      <c r="Q288" s="16"/>
      <c r="R288" s="16"/>
      <c r="S288" s="16"/>
      <c r="T288" s="16"/>
      <c r="U288" s="16"/>
      <c r="V288" s="16"/>
      <c r="W288" s="16"/>
      <c r="X288" s="16"/>
      <c r="Y288" s="16"/>
      <c r="Z288" s="16">
        <v>82.86</v>
      </c>
      <c r="AA288" s="16">
        <v>315.41000000000003</v>
      </c>
      <c r="AB288" s="16">
        <f t="shared" si="6"/>
        <v>4124.3500000000004</v>
      </c>
      <c r="AC288" s="16">
        <v>4124.3500000000004</v>
      </c>
      <c r="AD288" s="15">
        <v>43270</v>
      </c>
      <c r="AE288" s="229" t="s">
        <v>1311</v>
      </c>
      <c r="AF288" s="14"/>
      <c r="AG288" s="19"/>
      <c r="AH288" s="19"/>
      <c r="AI288" s="19"/>
      <c r="AJ288" s="19"/>
    </row>
    <row r="289" spans="1:36" s="4" customFormat="1" ht="28.5" customHeight="1" x14ac:dyDescent="0.25">
      <c r="A289" s="594" t="s">
        <v>901</v>
      </c>
      <c r="B289" s="227" t="s">
        <v>2661</v>
      </c>
      <c r="C289" s="690"/>
      <c r="D289" s="619" t="s">
        <v>2021</v>
      </c>
      <c r="E289" s="619" t="s">
        <v>2663</v>
      </c>
      <c r="F289" s="619" t="s">
        <v>1619</v>
      </c>
      <c r="G289" s="598">
        <v>43502</v>
      </c>
      <c r="H289" s="16">
        <v>124.68</v>
      </c>
      <c r="I289" s="16">
        <v>1675.14</v>
      </c>
      <c r="J289" s="16">
        <v>447.24</v>
      </c>
      <c r="K289" s="16">
        <v>2734.98</v>
      </c>
      <c r="L289" s="16"/>
      <c r="M289" s="16">
        <v>2084.44</v>
      </c>
      <c r="N289" s="16"/>
      <c r="O289" s="16"/>
      <c r="P289" s="16"/>
      <c r="Q289" s="16"/>
      <c r="R289" s="16"/>
      <c r="S289" s="16"/>
      <c r="T289" s="16"/>
      <c r="U289" s="16"/>
      <c r="V289" s="16"/>
      <c r="W289" s="16"/>
      <c r="X289" s="16"/>
      <c r="Y289" s="16"/>
      <c r="Z289" s="16">
        <v>157.22</v>
      </c>
      <c r="AA289" s="16">
        <v>596.32000000000005</v>
      </c>
      <c r="AB289" s="16">
        <f t="shared" si="6"/>
        <v>7820.0200000000013</v>
      </c>
      <c r="AC289" s="16">
        <v>8047.5</v>
      </c>
      <c r="AD289" s="15">
        <v>44307</v>
      </c>
      <c r="AE289" s="229" t="s">
        <v>1312</v>
      </c>
      <c r="AF289" s="14"/>
      <c r="AG289" s="19"/>
      <c r="AH289" s="19"/>
      <c r="AI289" s="19"/>
      <c r="AJ289" s="19"/>
    </row>
    <row r="290" spans="1:36" s="4" customFormat="1" ht="28.5" customHeight="1" x14ac:dyDescent="0.25">
      <c r="A290" s="595"/>
      <c r="B290" s="227" t="s">
        <v>2662</v>
      </c>
      <c r="C290" s="692"/>
      <c r="D290" s="620"/>
      <c r="E290" s="620"/>
      <c r="F290" s="620"/>
      <c r="G290" s="599"/>
      <c r="H290" s="16">
        <v>62.34</v>
      </c>
      <c r="I290" s="16">
        <v>837.57</v>
      </c>
      <c r="J290" s="16">
        <v>223.62</v>
      </c>
      <c r="K290" s="16">
        <v>1367.49</v>
      </c>
      <c r="L290" s="16"/>
      <c r="M290" s="16">
        <v>1042.22</v>
      </c>
      <c r="N290" s="16"/>
      <c r="O290" s="16"/>
      <c r="P290" s="16"/>
      <c r="Q290" s="16"/>
      <c r="R290" s="16"/>
      <c r="S290" s="16"/>
      <c r="T290" s="16"/>
      <c r="U290" s="16"/>
      <c r="V290" s="16"/>
      <c r="W290" s="16"/>
      <c r="X290" s="16"/>
      <c r="Y290" s="16"/>
      <c r="Z290" s="16">
        <v>78.61</v>
      </c>
      <c r="AA290" s="16">
        <v>298.16000000000003</v>
      </c>
      <c r="AB290" s="16">
        <f t="shared" si="6"/>
        <v>3910.0100000000007</v>
      </c>
      <c r="AC290" s="16"/>
      <c r="AD290" s="229"/>
      <c r="AE290" s="229"/>
      <c r="AF290" s="14"/>
      <c r="AG290" s="19"/>
      <c r="AH290" s="19"/>
      <c r="AI290" s="19"/>
      <c r="AJ290" s="19"/>
    </row>
    <row r="291" spans="1:36" s="4" customFormat="1" ht="27.6" x14ac:dyDescent="0.25">
      <c r="A291" s="229" t="s">
        <v>902</v>
      </c>
      <c r="B291" s="227" t="s">
        <v>2664</v>
      </c>
      <c r="C291" s="227"/>
      <c r="D291" s="47" t="s">
        <v>2021</v>
      </c>
      <c r="E291" s="47" t="s">
        <v>2665</v>
      </c>
      <c r="F291" s="47" t="s">
        <v>1614</v>
      </c>
      <c r="G291" s="15">
        <v>43406</v>
      </c>
      <c r="H291" s="134"/>
      <c r="I291" s="134"/>
      <c r="J291" s="134"/>
      <c r="K291" s="16">
        <v>21500</v>
      </c>
      <c r="L291" s="16"/>
      <c r="M291" s="16"/>
      <c r="N291" s="16"/>
      <c r="O291" s="16"/>
      <c r="P291" s="16"/>
      <c r="Q291" s="16"/>
      <c r="R291" s="16"/>
      <c r="S291" s="16"/>
      <c r="T291" s="16"/>
      <c r="U291" s="16"/>
      <c r="V291" s="16"/>
      <c r="W291" s="16"/>
      <c r="X291" s="16"/>
      <c r="Y291" s="16"/>
      <c r="Z291" s="17">
        <v>0</v>
      </c>
      <c r="AA291" s="16"/>
      <c r="AB291" s="16">
        <f t="shared" si="6"/>
        <v>21500</v>
      </c>
      <c r="AC291" s="16">
        <v>21594.6</v>
      </c>
      <c r="AD291" s="15">
        <v>43502</v>
      </c>
      <c r="AE291" s="229" t="s">
        <v>1313</v>
      </c>
      <c r="AF291" s="14"/>
      <c r="AG291" s="19"/>
      <c r="AH291" s="19"/>
      <c r="AI291" s="19"/>
      <c r="AJ291" s="19"/>
    </row>
    <row r="292" spans="1:36" s="4" customFormat="1" ht="27.6" x14ac:dyDescent="0.25">
      <c r="A292" s="229" t="s">
        <v>903</v>
      </c>
      <c r="B292" s="227" t="s">
        <v>2666</v>
      </c>
      <c r="C292" s="227"/>
      <c r="D292" s="47" t="s">
        <v>2021</v>
      </c>
      <c r="E292" s="47" t="s">
        <v>2667</v>
      </c>
      <c r="F292" s="47" t="s">
        <v>1613</v>
      </c>
      <c r="G292" s="15">
        <v>11735</v>
      </c>
      <c r="H292" s="16">
        <v>45.32</v>
      </c>
      <c r="I292" s="16">
        <v>595.82000000000005</v>
      </c>
      <c r="J292" s="16">
        <v>159.94999999999999</v>
      </c>
      <c r="K292" s="16">
        <v>974.38</v>
      </c>
      <c r="L292" s="16"/>
      <c r="M292" s="16">
        <v>742.45</v>
      </c>
      <c r="N292" s="16"/>
      <c r="O292" s="16"/>
      <c r="P292" s="16"/>
      <c r="Q292" s="16"/>
      <c r="R292" s="16"/>
      <c r="S292" s="16"/>
      <c r="T292" s="16"/>
      <c r="U292" s="16"/>
      <c r="V292" s="16"/>
      <c r="W292" s="16"/>
      <c r="X292" s="16"/>
      <c r="Y292" s="16"/>
      <c r="Z292" s="16">
        <v>55.98</v>
      </c>
      <c r="AA292" s="16">
        <v>213.27</v>
      </c>
      <c r="AB292" s="16">
        <f t="shared" si="6"/>
        <v>2787.17</v>
      </c>
      <c r="AC292" s="16">
        <v>2787.17</v>
      </c>
      <c r="AD292" s="15">
        <v>43182</v>
      </c>
      <c r="AE292" s="229" t="s">
        <v>1314</v>
      </c>
      <c r="AF292" s="14"/>
      <c r="AG292" s="19"/>
      <c r="AH292" s="19"/>
      <c r="AI292" s="19"/>
      <c r="AJ292" s="19"/>
    </row>
    <row r="293" spans="1:36" s="4" customFormat="1" ht="27.6" x14ac:dyDescent="0.25">
      <c r="A293" s="229" t="s">
        <v>904</v>
      </c>
      <c r="B293" s="227" t="s">
        <v>2669</v>
      </c>
      <c r="C293" s="227"/>
      <c r="D293" s="47" t="s">
        <v>2021</v>
      </c>
      <c r="E293" s="47" t="s">
        <v>2670</v>
      </c>
      <c r="F293" s="47" t="s">
        <v>1600</v>
      </c>
      <c r="G293" s="15">
        <v>43280</v>
      </c>
      <c r="H293" s="134"/>
      <c r="I293" s="134"/>
      <c r="J293" s="134"/>
      <c r="K293" s="16">
        <v>307.74</v>
      </c>
      <c r="L293" s="16"/>
      <c r="M293" s="16"/>
      <c r="N293" s="16"/>
      <c r="O293" s="16"/>
      <c r="P293" s="16"/>
      <c r="Q293" s="16"/>
      <c r="R293" s="16"/>
      <c r="S293" s="16"/>
      <c r="T293" s="16"/>
      <c r="U293" s="16"/>
      <c r="V293" s="16"/>
      <c r="W293" s="16"/>
      <c r="X293" s="16"/>
      <c r="Y293" s="16"/>
      <c r="Z293" s="17">
        <v>0</v>
      </c>
      <c r="AA293" s="16">
        <v>307.74</v>
      </c>
      <c r="AB293" s="16">
        <f t="shared" si="6"/>
        <v>615.48</v>
      </c>
      <c r="AC293" s="16">
        <v>307.74</v>
      </c>
      <c r="AD293" s="15">
        <v>43283</v>
      </c>
      <c r="AE293" s="229" t="s">
        <v>1315</v>
      </c>
      <c r="AF293" s="14"/>
      <c r="AG293" s="19"/>
      <c r="AH293" s="19"/>
      <c r="AI293" s="19"/>
      <c r="AJ293" s="19"/>
    </row>
    <row r="294" spans="1:36" s="4" customFormat="1" ht="27.6" x14ac:dyDescent="0.25">
      <c r="A294" s="229" t="s">
        <v>905</v>
      </c>
      <c r="B294" s="227" t="s">
        <v>2671</v>
      </c>
      <c r="C294" s="227"/>
      <c r="D294" s="47" t="s">
        <v>2021</v>
      </c>
      <c r="E294" s="47" t="s">
        <v>2672</v>
      </c>
      <c r="F294" s="47" t="s">
        <v>1600</v>
      </c>
      <c r="G294" s="15">
        <v>43307</v>
      </c>
      <c r="H294" s="16">
        <v>66.819999999999993</v>
      </c>
      <c r="I294" s="16">
        <v>882.07</v>
      </c>
      <c r="J294" s="16">
        <v>236.56</v>
      </c>
      <c r="K294" s="16">
        <v>1442.05</v>
      </c>
      <c r="L294" s="16"/>
      <c r="M294" s="16">
        <v>1098.58</v>
      </c>
      <c r="N294" s="16"/>
      <c r="O294" s="16"/>
      <c r="P294" s="16"/>
      <c r="Q294" s="16"/>
      <c r="R294" s="16"/>
      <c r="S294" s="16"/>
      <c r="T294" s="16"/>
      <c r="U294" s="16"/>
      <c r="V294" s="16"/>
      <c r="W294" s="16"/>
      <c r="X294" s="16"/>
      <c r="Y294" s="16"/>
      <c r="Z294" s="16">
        <v>82.86</v>
      </c>
      <c r="AA294" s="16">
        <v>315.41000000000003</v>
      </c>
      <c r="AB294" s="16">
        <f t="shared" si="6"/>
        <v>4124.3500000000004</v>
      </c>
      <c r="AC294" s="16">
        <v>4207.8500000000004</v>
      </c>
      <c r="AD294" s="15">
        <v>43759</v>
      </c>
      <c r="AE294" s="229" t="s">
        <v>1316</v>
      </c>
      <c r="AF294" s="14"/>
      <c r="AG294" s="19"/>
      <c r="AH294" s="19"/>
      <c r="AI294" s="19"/>
      <c r="AJ294" s="19"/>
    </row>
    <row r="295" spans="1:36" s="4" customFormat="1" ht="28.5" customHeight="1" x14ac:dyDescent="0.25">
      <c r="A295" s="594" t="s">
        <v>906</v>
      </c>
      <c r="B295" s="694" t="s">
        <v>2673</v>
      </c>
      <c r="C295" s="690"/>
      <c r="D295" s="619" t="s">
        <v>2021</v>
      </c>
      <c r="E295" s="619" t="s">
        <v>2674</v>
      </c>
      <c r="F295" s="619" t="s">
        <v>1614</v>
      </c>
      <c r="G295" s="598">
        <v>43399</v>
      </c>
      <c r="H295" s="16">
        <v>61.69</v>
      </c>
      <c r="I295" s="16">
        <v>828.85</v>
      </c>
      <c r="J295" s="16">
        <v>221.29</v>
      </c>
      <c r="K295" s="16">
        <v>1353.25</v>
      </c>
      <c r="L295" s="16"/>
      <c r="M295" s="16">
        <v>1031.3599999999999</v>
      </c>
      <c r="N295" s="16"/>
      <c r="O295" s="16"/>
      <c r="P295" s="16"/>
      <c r="Q295" s="16"/>
      <c r="R295" s="16"/>
      <c r="S295" s="16"/>
      <c r="T295" s="16"/>
      <c r="U295" s="16"/>
      <c r="V295" s="16"/>
      <c r="W295" s="16"/>
      <c r="X295" s="16"/>
      <c r="Y295" s="16"/>
      <c r="Z295" s="16">
        <v>77.790000000000006</v>
      </c>
      <c r="AA295" s="16">
        <v>295.06</v>
      </c>
      <c r="AB295" s="16">
        <f t="shared" si="6"/>
        <v>3869.2899999999995</v>
      </c>
      <c r="AC295" s="16"/>
      <c r="AD295" s="229"/>
      <c r="AE295" s="229"/>
      <c r="AF295" s="14"/>
      <c r="AG295" s="19"/>
      <c r="AH295" s="19"/>
      <c r="AI295" s="19"/>
      <c r="AJ295" s="19"/>
    </row>
    <row r="296" spans="1:36" s="4" customFormat="1" ht="28.5" customHeight="1" x14ac:dyDescent="0.25">
      <c r="A296" s="595"/>
      <c r="B296" s="696"/>
      <c r="C296" s="692"/>
      <c r="D296" s="620"/>
      <c r="E296" s="620"/>
      <c r="F296" s="620"/>
      <c r="G296" s="599"/>
      <c r="H296" s="16">
        <v>67.06</v>
      </c>
      <c r="I296" s="16">
        <v>885.13</v>
      </c>
      <c r="J296" s="16">
        <v>237.39</v>
      </c>
      <c r="K296" s="16">
        <v>1447.13</v>
      </c>
      <c r="L296" s="16"/>
      <c r="M296" s="16">
        <v>1102.45</v>
      </c>
      <c r="N296" s="16"/>
      <c r="O296" s="16"/>
      <c r="P296" s="16"/>
      <c r="Q296" s="16"/>
      <c r="R296" s="16"/>
      <c r="S296" s="16"/>
      <c r="T296" s="16"/>
      <c r="U296" s="16"/>
      <c r="V296" s="16"/>
      <c r="W296" s="16"/>
      <c r="X296" s="16"/>
      <c r="Y296" s="16"/>
      <c r="Z296" s="16">
        <v>83.15</v>
      </c>
      <c r="AA296" s="16">
        <v>316.52</v>
      </c>
      <c r="AB296" s="16">
        <f t="shared" si="6"/>
        <v>4138.83</v>
      </c>
      <c r="AC296" s="16"/>
      <c r="AD296" s="229"/>
      <c r="AE296" s="229"/>
      <c r="AF296" s="14"/>
      <c r="AG296" s="19"/>
      <c r="AH296" s="19"/>
      <c r="AI296" s="19"/>
      <c r="AJ296" s="19"/>
    </row>
    <row r="297" spans="1:36" s="4" customFormat="1" ht="27.6" x14ac:dyDescent="0.25">
      <c r="A297" s="229" t="s">
        <v>907</v>
      </c>
      <c r="B297" s="227" t="s">
        <v>1714</v>
      </c>
      <c r="C297" s="227"/>
      <c r="D297" s="47" t="s">
        <v>2021</v>
      </c>
      <c r="E297" s="47" t="s">
        <v>2675</v>
      </c>
      <c r="F297" s="47" t="s">
        <v>1622</v>
      </c>
      <c r="G297" s="15">
        <v>43311</v>
      </c>
      <c r="H297" s="16">
        <v>45.6</v>
      </c>
      <c r="I297" s="16">
        <v>599.51</v>
      </c>
      <c r="J297" s="16">
        <v>160.94</v>
      </c>
      <c r="K297" s="16">
        <v>980.4</v>
      </c>
      <c r="L297" s="16"/>
      <c r="M297" s="16">
        <v>747.04</v>
      </c>
      <c r="N297" s="16"/>
      <c r="O297" s="16"/>
      <c r="P297" s="16"/>
      <c r="Q297" s="16"/>
      <c r="R297" s="16"/>
      <c r="S297" s="16"/>
      <c r="T297" s="16"/>
      <c r="U297" s="16"/>
      <c r="V297" s="16"/>
      <c r="W297" s="16"/>
      <c r="X297" s="16"/>
      <c r="Y297" s="16"/>
      <c r="Z297" s="16">
        <v>56.33</v>
      </c>
      <c r="AA297" s="16">
        <v>214.59</v>
      </c>
      <c r="AB297" s="16">
        <f t="shared" si="6"/>
        <v>2804.41</v>
      </c>
      <c r="AC297" s="16">
        <v>2804.41</v>
      </c>
      <c r="AD297" s="15">
        <v>43313</v>
      </c>
      <c r="AE297" s="229" t="s">
        <v>1317</v>
      </c>
      <c r="AF297" s="14"/>
      <c r="AG297" s="19"/>
      <c r="AH297" s="19"/>
      <c r="AI297" s="19"/>
      <c r="AJ297" s="19"/>
    </row>
    <row r="298" spans="1:36" s="4" customFormat="1" ht="27.6" x14ac:dyDescent="0.25">
      <c r="A298" s="229" t="s">
        <v>908</v>
      </c>
      <c r="B298" s="227" t="s">
        <v>2327</v>
      </c>
      <c r="C298" s="227"/>
      <c r="D298" s="47" t="s">
        <v>2021</v>
      </c>
      <c r="E298" s="47" t="s">
        <v>2676</v>
      </c>
      <c r="F298" s="47" t="s">
        <v>1600</v>
      </c>
      <c r="G298" s="15">
        <v>43312</v>
      </c>
      <c r="H298" s="16">
        <v>61.48</v>
      </c>
      <c r="I298" s="16">
        <v>825.94</v>
      </c>
      <c r="J298" s="16">
        <v>220.52</v>
      </c>
      <c r="K298" s="16">
        <v>1348.5</v>
      </c>
      <c r="L298" s="16"/>
      <c r="M298" s="16">
        <v>1027.75</v>
      </c>
      <c r="N298" s="16"/>
      <c r="O298" s="16"/>
      <c r="P298" s="16"/>
      <c r="Q298" s="16"/>
      <c r="R298" s="16"/>
      <c r="S298" s="16"/>
      <c r="T298" s="16"/>
      <c r="U298" s="16"/>
      <c r="V298" s="16"/>
      <c r="W298" s="16"/>
      <c r="X298" s="16"/>
      <c r="Y298" s="16"/>
      <c r="Z298" s="16">
        <v>77.52</v>
      </c>
      <c r="AA298" s="16">
        <v>294.02</v>
      </c>
      <c r="AB298" s="16">
        <f t="shared" si="6"/>
        <v>3855.73</v>
      </c>
      <c r="AC298" s="16"/>
      <c r="AD298" s="229"/>
      <c r="AE298" s="229"/>
      <c r="AF298" s="14"/>
      <c r="AG298" s="19"/>
      <c r="AH298" s="19"/>
      <c r="AI298" s="19"/>
      <c r="AJ298" s="19"/>
    </row>
    <row r="299" spans="1:36" s="4" customFormat="1" ht="27.6" x14ac:dyDescent="0.25">
      <c r="A299" s="229" t="s">
        <v>909</v>
      </c>
      <c r="B299" s="227" t="s">
        <v>2677</v>
      </c>
      <c r="C299" s="227"/>
      <c r="D299" s="47" t="s">
        <v>2021</v>
      </c>
      <c r="E299" s="47" t="s">
        <v>2678</v>
      </c>
      <c r="F299" s="47" t="s">
        <v>1610</v>
      </c>
      <c r="G299" s="15">
        <v>43346</v>
      </c>
      <c r="H299" s="16">
        <v>872.06</v>
      </c>
      <c r="I299" s="16">
        <v>11715.76</v>
      </c>
      <c r="J299" s="16">
        <v>3128.02</v>
      </c>
      <c r="K299" s="16">
        <v>19128.2</v>
      </c>
      <c r="L299" s="16"/>
      <c r="M299" s="16">
        <v>14578.48</v>
      </c>
      <c r="N299" s="16"/>
      <c r="O299" s="16"/>
      <c r="P299" s="16"/>
      <c r="Q299" s="16"/>
      <c r="R299" s="16"/>
      <c r="S299" s="16"/>
      <c r="T299" s="16"/>
      <c r="U299" s="16"/>
      <c r="V299" s="16"/>
      <c r="W299" s="16"/>
      <c r="X299" s="16"/>
      <c r="Y299" s="16"/>
      <c r="Z299" s="16">
        <v>1099.56</v>
      </c>
      <c r="AA299" s="16">
        <v>4170.74</v>
      </c>
      <c r="AB299" s="16">
        <f t="shared" si="6"/>
        <v>54692.82</v>
      </c>
      <c r="AC299" s="16">
        <v>55794.65</v>
      </c>
      <c r="AD299" s="15">
        <v>44028</v>
      </c>
      <c r="AE299" s="229" t="s">
        <v>1318</v>
      </c>
      <c r="AF299" s="14"/>
      <c r="AG299" s="19"/>
      <c r="AH299" s="19"/>
      <c r="AI299" s="19"/>
      <c r="AJ299" s="19"/>
    </row>
    <row r="300" spans="1:36" s="4" customFormat="1" ht="27.6" x14ac:dyDescent="0.25">
      <c r="A300" s="229" t="s">
        <v>910</v>
      </c>
      <c r="B300" s="227" t="s">
        <v>2679</v>
      </c>
      <c r="C300" s="227"/>
      <c r="D300" s="47" t="s">
        <v>2021</v>
      </c>
      <c r="E300" s="47" t="s">
        <v>2680</v>
      </c>
      <c r="F300" s="47" t="s">
        <v>1616</v>
      </c>
      <c r="G300" s="15">
        <v>43348</v>
      </c>
      <c r="H300" s="16">
        <v>34.869999999999997</v>
      </c>
      <c r="I300" s="16">
        <v>457.34</v>
      </c>
      <c r="J300" s="16">
        <v>122.05</v>
      </c>
      <c r="K300" s="16">
        <v>747.04</v>
      </c>
      <c r="L300" s="16"/>
      <c r="M300" s="16">
        <v>568.66</v>
      </c>
      <c r="N300" s="16"/>
      <c r="O300" s="16"/>
      <c r="P300" s="16"/>
      <c r="Q300" s="16"/>
      <c r="R300" s="16"/>
      <c r="S300" s="16"/>
      <c r="T300" s="16"/>
      <c r="U300" s="16"/>
      <c r="V300" s="16"/>
      <c r="W300" s="16"/>
      <c r="X300" s="16"/>
      <c r="Y300" s="16"/>
      <c r="Z300" s="16">
        <v>42.92</v>
      </c>
      <c r="AA300" s="16">
        <v>163.62</v>
      </c>
      <c r="AB300" s="16">
        <f t="shared" si="6"/>
        <v>2136.5</v>
      </c>
      <c r="AC300" s="16">
        <v>2136.5</v>
      </c>
      <c r="AD300" s="15">
        <v>43355</v>
      </c>
      <c r="AE300" s="229" t="s">
        <v>1319</v>
      </c>
      <c r="AF300" s="14"/>
      <c r="AG300" s="19"/>
      <c r="AH300" s="19"/>
      <c r="AI300" s="19"/>
      <c r="AJ300" s="19"/>
    </row>
    <row r="301" spans="1:36" s="4" customFormat="1" ht="27.6" x14ac:dyDescent="0.25">
      <c r="A301" s="229" t="s">
        <v>911</v>
      </c>
      <c r="B301" s="227" t="s">
        <v>1714</v>
      </c>
      <c r="C301" s="227"/>
      <c r="D301" s="47" t="s">
        <v>2021</v>
      </c>
      <c r="E301" s="47" t="s">
        <v>2681</v>
      </c>
      <c r="F301" s="47" t="s">
        <v>1622</v>
      </c>
      <c r="G301" s="15">
        <v>43222</v>
      </c>
      <c r="H301" s="16">
        <v>45.32</v>
      </c>
      <c r="I301" s="16">
        <v>595.82000000000005</v>
      </c>
      <c r="J301" s="16">
        <v>159.94999999999999</v>
      </c>
      <c r="K301" s="16">
        <v>974.38</v>
      </c>
      <c r="L301" s="16"/>
      <c r="M301" s="16">
        <v>742.45</v>
      </c>
      <c r="N301" s="16"/>
      <c r="O301" s="16"/>
      <c r="P301" s="16"/>
      <c r="Q301" s="16"/>
      <c r="R301" s="16"/>
      <c r="S301" s="16"/>
      <c r="T301" s="16"/>
      <c r="U301" s="16"/>
      <c r="V301" s="16"/>
      <c r="W301" s="16"/>
      <c r="X301" s="16"/>
      <c r="Y301" s="16"/>
      <c r="Z301" s="16">
        <v>55.98</v>
      </c>
      <c r="AA301" s="16">
        <v>213.27</v>
      </c>
      <c r="AB301" s="16">
        <f t="shared" si="6"/>
        <v>2787.17</v>
      </c>
      <c r="AC301" s="16">
        <v>2787.17</v>
      </c>
      <c r="AD301" s="15">
        <v>43230</v>
      </c>
      <c r="AE301" s="229" t="s">
        <v>1320</v>
      </c>
      <c r="AF301" s="14"/>
      <c r="AG301" s="19"/>
      <c r="AH301" s="19"/>
      <c r="AI301" s="19"/>
      <c r="AJ301" s="19"/>
    </row>
    <row r="302" spans="1:36" s="4" customFormat="1" ht="27.6" x14ac:dyDescent="0.25">
      <c r="A302" s="229" t="s">
        <v>912</v>
      </c>
      <c r="B302" s="227" t="s">
        <v>2682</v>
      </c>
      <c r="C302" s="227"/>
      <c r="D302" s="47" t="s">
        <v>2021</v>
      </c>
      <c r="E302" s="47" t="s">
        <v>2683</v>
      </c>
      <c r="F302" s="47" t="s">
        <v>1600</v>
      </c>
      <c r="G302" s="15">
        <v>43369</v>
      </c>
      <c r="H302" s="16">
        <v>67.06</v>
      </c>
      <c r="I302" s="16">
        <v>885.18</v>
      </c>
      <c r="J302" s="16">
        <v>237.39</v>
      </c>
      <c r="K302" s="16">
        <v>1447.13</v>
      </c>
      <c r="L302" s="16"/>
      <c r="M302" s="16">
        <v>1102.45</v>
      </c>
      <c r="N302" s="16"/>
      <c r="O302" s="16"/>
      <c r="P302" s="16"/>
      <c r="Q302" s="16"/>
      <c r="R302" s="16"/>
      <c r="S302" s="16"/>
      <c r="T302" s="16"/>
      <c r="U302" s="16"/>
      <c r="V302" s="16"/>
      <c r="W302" s="16"/>
      <c r="X302" s="16"/>
      <c r="Y302" s="16"/>
      <c r="Z302" s="16">
        <v>83.15</v>
      </c>
      <c r="AA302" s="16">
        <v>316.52</v>
      </c>
      <c r="AB302" s="16">
        <f t="shared" si="6"/>
        <v>4138.88</v>
      </c>
      <c r="AC302" s="16">
        <v>4138.88</v>
      </c>
      <c r="AD302" s="15">
        <v>43385</v>
      </c>
      <c r="AE302" s="229" t="s">
        <v>1321</v>
      </c>
      <c r="AF302" s="14"/>
      <c r="AG302" s="19"/>
      <c r="AH302" s="19"/>
      <c r="AI302" s="19"/>
      <c r="AJ302" s="19"/>
    </row>
    <row r="303" spans="1:36" s="4" customFormat="1" ht="55.2" x14ac:dyDescent="0.25">
      <c r="A303" s="594" t="s">
        <v>913</v>
      </c>
      <c r="B303" s="227" t="s">
        <v>2684</v>
      </c>
      <c r="C303" s="227"/>
      <c r="D303" s="619" t="s">
        <v>2021</v>
      </c>
      <c r="E303" s="619" t="s">
        <v>2685</v>
      </c>
      <c r="F303" s="619" t="s">
        <v>1630</v>
      </c>
      <c r="G303" s="598">
        <v>43332</v>
      </c>
      <c r="H303" s="16">
        <v>45.6</v>
      </c>
      <c r="I303" s="16">
        <v>599.51</v>
      </c>
      <c r="J303" s="16">
        <v>160.94</v>
      </c>
      <c r="K303" s="16">
        <v>980.4</v>
      </c>
      <c r="L303" s="16"/>
      <c r="M303" s="16">
        <v>747.04</v>
      </c>
      <c r="N303" s="16"/>
      <c r="O303" s="16"/>
      <c r="P303" s="16"/>
      <c r="Q303" s="16"/>
      <c r="R303" s="16"/>
      <c r="S303" s="16"/>
      <c r="T303" s="16"/>
      <c r="U303" s="16"/>
      <c r="V303" s="16"/>
      <c r="W303" s="16"/>
      <c r="X303" s="16"/>
      <c r="Y303" s="16"/>
      <c r="Z303" s="16">
        <v>56.33</v>
      </c>
      <c r="AA303" s="16">
        <v>214.59</v>
      </c>
      <c r="AB303" s="16">
        <f t="shared" si="6"/>
        <v>2804.41</v>
      </c>
      <c r="AC303" s="16"/>
      <c r="AD303" s="229"/>
      <c r="AE303" s="229"/>
      <c r="AF303" s="14"/>
      <c r="AG303" s="19"/>
      <c r="AH303" s="19"/>
      <c r="AI303" s="19"/>
      <c r="AJ303" s="19"/>
    </row>
    <row r="304" spans="1:36" s="4" customFormat="1" ht="55.2" x14ac:dyDescent="0.25">
      <c r="A304" s="621"/>
      <c r="B304" s="227" t="s">
        <v>2684</v>
      </c>
      <c r="C304" s="690"/>
      <c r="D304" s="693"/>
      <c r="E304" s="693"/>
      <c r="F304" s="693"/>
      <c r="G304" s="622"/>
      <c r="H304" s="16">
        <v>61.69</v>
      </c>
      <c r="I304" s="16">
        <v>828.85</v>
      </c>
      <c r="J304" s="16">
        <v>221.29</v>
      </c>
      <c r="K304" s="16">
        <v>1353.25</v>
      </c>
      <c r="L304" s="16"/>
      <c r="M304" s="16">
        <v>1031.3599999999999</v>
      </c>
      <c r="N304" s="16"/>
      <c r="O304" s="16"/>
      <c r="P304" s="16"/>
      <c r="Q304" s="16"/>
      <c r="R304" s="16"/>
      <c r="S304" s="16"/>
      <c r="T304" s="16"/>
      <c r="U304" s="16"/>
      <c r="V304" s="16"/>
      <c r="W304" s="16"/>
      <c r="X304" s="16"/>
      <c r="Y304" s="16"/>
      <c r="Z304" s="16">
        <v>77.790000000000006</v>
      </c>
      <c r="AA304" s="16">
        <v>295.06</v>
      </c>
      <c r="AB304" s="16">
        <f t="shared" si="6"/>
        <v>3869.2899999999995</v>
      </c>
      <c r="AC304" s="16"/>
      <c r="AD304" s="229"/>
      <c r="AE304" s="229"/>
      <c r="AF304" s="14"/>
      <c r="AG304" s="19"/>
      <c r="AH304" s="19"/>
      <c r="AI304" s="19"/>
      <c r="AJ304" s="19"/>
    </row>
    <row r="305" spans="1:36" s="4" customFormat="1" ht="55.2" x14ac:dyDescent="0.25">
      <c r="A305" s="595"/>
      <c r="B305" s="227" t="s">
        <v>2686</v>
      </c>
      <c r="C305" s="692"/>
      <c r="D305" s="620"/>
      <c r="E305" s="620"/>
      <c r="F305" s="620"/>
      <c r="G305" s="599"/>
      <c r="H305" s="16">
        <v>45.6</v>
      </c>
      <c r="I305" s="16">
        <v>599.51</v>
      </c>
      <c r="J305" s="16">
        <v>160.94</v>
      </c>
      <c r="K305" s="16">
        <v>980.4</v>
      </c>
      <c r="L305" s="16"/>
      <c r="M305" s="16">
        <v>747.04</v>
      </c>
      <c r="N305" s="16"/>
      <c r="O305" s="16"/>
      <c r="P305" s="16"/>
      <c r="Q305" s="16"/>
      <c r="R305" s="16"/>
      <c r="S305" s="16"/>
      <c r="T305" s="16"/>
      <c r="U305" s="16"/>
      <c r="V305" s="16"/>
      <c r="W305" s="16"/>
      <c r="X305" s="16"/>
      <c r="Y305" s="16"/>
      <c r="Z305" s="16">
        <v>56.33</v>
      </c>
      <c r="AA305" s="16">
        <v>214.59</v>
      </c>
      <c r="AB305" s="16">
        <f t="shared" si="6"/>
        <v>2804.41</v>
      </c>
      <c r="AC305" s="16"/>
      <c r="AD305" s="229"/>
      <c r="AE305" s="229"/>
      <c r="AF305" s="14"/>
      <c r="AG305" s="19"/>
      <c r="AH305" s="19"/>
      <c r="AI305" s="19"/>
      <c r="AJ305" s="19"/>
    </row>
    <row r="306" spans="1:36" s="4" customFormat="1" ht="27.6" x14ac:dyDescent="0.25">
      <c r="A306" s="229" t="s">
        <v>914</v>
      </c>
      <c r="B306" s="227" t="s">
        <v>2687</v>
      </c>
      <c r="C306" s="227"/>
      <c r="D306" s="47" t="s">
        <v>2021</v>
      </c>
      <c r="E306" s="47" t="s">
        <v>2629</v>
      </c>
      <c r="F306" s="47" t="s">
        <v>1600</v>
      </c>
      <c r="G306" s="15">
        <v>43355</v>
      </c>
      <c r="H306" s="16">
        <v>67.06</v>
      </c>
      <c r="I306" s="16">
        <v>885.18</v>
      </c>
      <c r="J306" s="16">
        <v>237.39</v>
      </c>
      <c r="K306" s="16">
        <v>1447.13</v>
      </c>
      <c r="L306" s="16"/>
      <c r="M306" s="16">
        <v>1102.45</v>
      </c>
      <c r="N306" s="16"/>
      <c r="O306" s="16"/>
      <c r="P306" s="16"/>
      <c r="Q306" s="16"/>
      <c r="R306" s="16"/>
      <c r="S306" s="16"/>
      <c r="T306" s="16"/>
      <c r="U306" s="16"/>
      <c r="V306" s="16"/>
      <c r="W306" s="16"/>
      <c r="X306" s="16"/>
      <c r="Y306" s="16"/>
      <c r="Z306" s="16">
        <v>83.15</v>
      </c>
      <c r="AA306" s="16">
        <v>316.52</v>
      </c>
      <c r="AB306" s="16">
        <f t="shared" si="6"/>
        <v>4138.88</v>
      </c>
      <c r="AC306" s="16">
        <v>4182.46</v>
      </c>
      <c r="AD306" s="15">
        <v>43510</v>
      </c>
      <c r="AE306" s="229" t="s">
        <v>1322</v>
      </c>
      <c r="AF306" s="14"/>
      <c r="AG306" s="19"/>
      <c r="AH306" s="19"/>
      <c r="AI306" s="19"/>
      <c r="AJ306" s="19"/>
    </row>
    <row r="307" spans="1:36" s="4" customFormat="1" ht="27.6" x14ac:dyDescent="0.25">
      <c r="A307" s="229" t="s">
        <v>915</v>
      </c>
      <c r="B307" s="227" t="s">
        <v>2687</v>
      </c>
      <c r="C307" s="227"/>
      <c r="D307" s="47" t="s">
        <v>2021</v>
      </c>
      <c r="E307" s="47" t="s">
        <v>2688</v>
      </c>
      <c r="F307" s="47" t="s">
        <v>1631</v>
      </c>
      <c r="G307" s="15">
        <v>43326</v>
      </c>
      <c r="H307" s="16">
        <v>91.2</v>
      </c>
      <c r="I307" s="16">
        <v>1199.02</v>
      </c>
      <c r="J307" s="16">
        <v>321.88</v>
      </c>
      <c r="K307" s="16">
        <v>1960.8</v>
      </c>
      <c r="L307" s="16"/>
      <c r="M307" s="16">
        <v>1494.08</v>
      </c>
      <c r="N307" s="16"/>
      <c r="O307" s="16"/>
      <c r="P307" s="16"/>
      <c r="Q307" s="16"/>
      <c r="R307" s="16"/>
      <c r="S307" s="16"/>
      <c r="T307" s="16"/>
      <c r="U307" s="16"/>
      <c r="V307" s="16"/>
      <c r="W307" s="16"/>
      <c r="X307" s="16"/>
      <c r="Y307" s="16"/>
      <c r="Z307" s="16">
        <v>112.66</v>
      </c>
      <c r="AA307" s="16">
        <v>429.18</v>
      </c>
      <c r="AB307" s="16">
        <f t="shared" si="6"/>
        <v>5608.82</v>
      </c>
      <c r="AC307" s="16">
        <v>5608.82</v>
      </c>
      <c r="AD307" s="15">
        <v>43361</v>
      </c>
      <c r="AE307" s="229" t="s">
        <v>1323</v>
      </c>
      <c r="AF307" s="14"/>
      <c r="AG307" s="19"/>
      <c r="AH307" s="19"/>
      <c r="AI307" s="19"/>
      <c r="AJ307" s="19"/>
    </row>
    <row r="308" spans="1:36" s="4" customFormat="1" ht="27.6" x14ac:dyDescent="0.25">
      <c r="A308" s="229" t="s">
        <v>916</v>
      </c>
      <c r="B308" s="227" t="s">
        <v>1745</v>
      </c>
      <c r="C308" s="227"/>
      <c r="D308" s="47" t="s">
        <v>2021</v>
      </c>
      <c r="E308" s="47" t="s">
        <v>2689</v>
      </c>
      <c r="F308" s="47" t="s">
        <v>1630</v>
      </c>
      <c r="G308" s="15">
        <v>43441</v>
      </c>
      <c r="H308" s="16">
        <v>62.07</v>
      </c>
      <c r="I308" s="16">
        <v>833.94</v>
      </c>
      <c r="J308" s="16">
        <v>222.65</v>
      </c>
      <c r="K308" s="16">
        <v>1361.56</v>
      </c>
      <c r="L308" s="16"/>
      <c r="M308" s="16">
        <v>1037.7</v>
      </c>
      <c r="N308" s="16"/>
      <c r="O308" s="16"/>
      <c r="P308" s="16"/>
      <c r="Q308" s="16"/>
      <c r="R308" s="16"/>
      <c r="S308" s="16"/>
      <c r="T308" s="16"/>
      <c r="U308" s="16"/>
      <c r="V308" s="16"/>
      <c r="W308" s="16"/>
      <c r="X308" s="16"/>
      <c r="Y308" s="16"/>
      <c r="Z308" s="16">
        <v>78.27</v>
      </c>
      <c r="AA308" s="16">
        <v>296.87</v>
      </c>
      <c r="AB308" s="16">
        <f t="shared" si="6"/>
        <v>3893.06</v>
      </c>
      <c r="AC308" s="16"/>
      <c r="AD308" s="229"/>
      <c r="AE308" s="229"/>
      <c r="AF308" s="14"/>
      <c r="AG308" s="19"/>
      <c r="AH308" s="19"/>
      <c r="AI308" s="19"/>
      <c r="AJ308" s="19"/>
    </row>
    <row r="309" spans="1:36" s="4" customFormat="1" ht="27.6" x14ac:dyDescent="0.25">
      <c r="A309" s="229" t="s">
        <v>917</v>
      </c>
      <c r="B309" s="227" t="s">
        <v>2690</v>
      </c>
      <c r="C309" s="227"/>
      <c r="D309" s="47" t="s">
        <v>2021</v>
      </c>
      <c r="E309" s="47" t="s">
        <v>2691</v>
      </c>
      <c r="F309" s="47" t="s">
        <v>1612</v>
      </c>
      <c r="G309" s="15">
        <v>43397</v>
      </c>
      <c r="H309" s="16">
        <v>123.38</v>
      </c>
      <c r="I309" s="16">
        <v>1657.7</v>
      </c>
      <c r="J309" s="16">
        <v>442.58</v>
      </c>
      <c r="K309" s="16">
        <v>2706.5</v>
      </c>
      <c r="L309" s="16"/>
      <c r="M309" s="16">
        <v>2062.7199999999998</v>
      </c>
      <c r="N309" s="16"/>
      <c r="O309" s="16"/>
      <c r="P309" s="16"/>
      <c r="Q309" s="16"/>
      <c r="R309" s="16"/>
      <c r="S309" s="16"/>
      <c r="T309" s="16"/>
      <c r="U309" s="16"/>
      <c r="V309" s="16"/>
      <c r="W309" s="16"/>
      <c r="X309" s="16"/>
      <c r="Y309" s="16"/>
      <c r="Z309" s="16">
        <v>155.58000000000001</v>
      </c>
      <c r="AA309" s="16">
        <v>590.12</v>
      </c>
      <c r="AB309" s="16">
        <f t="shared" si="6"/>
        <v>7738.579999999999</v>
      </c>
      <c r="AC309" s="16">
        <v>7970.42</v>
      </c>
      <c r="AD309" s="15">
        <v>43986</v>
      </c>
      <c r="AE309" s="229" t="s">
        <v>1324</v>
      </c>
      <c r="AF309" s="14"/>
      <c r="AG309" s="19"/>
      <c r="AH309" s="19"/>
      <c r="AI309" s="19"/>
      <c r="AJ309" s="19"/>
    </row>
    <row r="310" spans="1:36" s="4" customFormat="1" ht="27.6" x14ac:dyDescent="0.25">
      <c r="A310" s="229" t="s">
        <v>918</v>
      </c>
      <c r="B310" s="227" t="s">
        <v>2692</v>
      </c>
      <c r="C310" s="227"/>
      <c r="D310" s="47" t="s">
        <v>2021</v>
      </c>
      <c r="E310" s="47" t="s">
        <v>2693</v>
      </c>
      <c r="F310" s="47" t="s">
        <v>1631</v>
      </c>
      <c r="G310" s="15">
        <v>43375</v>
      </c>
      <c r="H310" s="16">
        <v>61.69</v>
      </c>
      <c r="I310" s="16">
        <v>828.85</v>
      </c>
      <c r="J310" s="16">
        <v>221.29</v>
      </c>
      <c r="K310" s="16">
        <v>1353.25</v>
      </c>
      <c r="L310" s="16"/>
      <c r="M310" s="16">
        <v>1031.3599999999999</v>
      </c>
      <c r="N310" s="16"/>
      <c r="O310" s="16"/>
      <c r="P310" s="16"/>
      <c r="Q310" s="16"/>
      <c r="R310" s="16"/>
      <c r="S310" s="16"/>
      <c r="T310" s="16"/>
      <c r="U310" s="16"/>
      <c r="V310" s="16"/>
      <c r="W310" s="16"/>
      <c r="X310" s="16"/>
      <c r="Y310" s="16"/>
      <c r="Z310" s="16">
        <v>77.790000000000006</v>
      </c>
      <c r="AA310" s="16">
        <v>295.06</v>
      </c>
      <c r="AB310" s="16">
        <f t="shared" si="6"/>
        <v>3869.2899999999995</v>
      </c>
      <c r="AC310" s="16">
        <v>3985.18</v>
      </c>
      <c r="AD310" s="15">
        <v>44076</v>
      </c>
      <c r="AE310" s="229" t="s">
        <v>1325</v>
      </c>
      <c r="AF310" s="14"/>
      <c r="AG310" s="19"/>
      <c r="AH310" s="19"/>
      <c r="AI310" s="19"/>
      <c r="AJ310" s="19"/>
    </row>
    <row r="311" spans="1:36" s="4" customFormat="1" ht="27.6" x14ac:dyDescent="0.25">
      <c r="A311" s="229" t="s">
        <v>918</v>
      </c>
      <c r="B311" s="227" t="s">
        <v>2692</v>
      </c>
      <c r="C311" s="227"/>
      <c r="D311" s="47" t="s">
        <v>2021</v>
      </c>
      <c r="E311" s="47" t="s">
        <v>2694</v>
      </c>
      <c r="F311" s="47" t="s">
        <v>1631</v>
      </c>
      <c r="G311" s="15">
        <v>43375</v>
      </c>
      <c r="H311" s="16">
        <v>493.52</v>
      </c>
      <c r="I311" s="16">
        <v>6630.8</v>
      </c>
      <c r="J311" s="16">
        <v>1770.32</v>
      </c>
      <c r="K311" s="16">
        <v>10826</v>
      </c>
      <c r="L311" s="16"/>
      <c r="M311" s="16">
        <v>8250.8799999999992</v>
      </c>
      <c r="N311" s="16"/>
      <c r="O311" s="16"/>
      <c r="P311" s="16"/>
      <c r="Q311" s="16"/>
      <c r="R311" s="16"/>
      <c r="S311" s="16"/>
      <c r="T311" s="16"/>
      <c r="U311" s="16"/>
      <c r="V311" s="16"/>
      <c r="W311" s="16"/>
      <c r="X311" s="16"/>
      <c r="Y311" s="16"/>
      <c r="Z311" s="16">
        <v>622.32000000000005</v>
      </c>
      <c r="AA311" s="16">
        <v>2360.48</v>
      </c>
      <c r="AB311" s="16">
        <f t="shared" si="6"/>
        <v>30954.319999999996</v>
      </c>
      <c r="AC311" s="16">
        <v>35724.269999999997</v>
      </c>
      <c r="AD311" s="15">
        <v>45022</v>
      </c>
      <c r="AE311" s="229">
        <v>3499214</v>
      </c>
      <c r="AF311" s="14"/>
      <c r="AG311" s="19"/>
      <c r="AH311" s="19"/>
      <c r="AI311" s="19"/>
      <c r="AJ311" s="19"/>
    </row>
    <row r="312" spans="1:36" s="4" customFormat="1" ht="27.6" x14ac:dyDescent="0.25">
      <c r="A312" s="229" t="s">
        <v>919</v>
      </c>
      <c r="B312" s="227" t="s">
        <v>2695</v>
      </c>
      <c r="C312" s="227"/>
      <c r="D312" s="47" t="s">
        <v>2021</v>
      </c>
      <c r="E312" s="47" t="s">
        <v>2696</v>
      </c>
      <c r="F312" s="47" t="s">
        <v>1614</v>
      </c>
      <c r="G312" s="15">
        <v>43356</v>
      </c>
      <c r="H312" s="16">
        <v>61.69</v>
      </c>
      <c r="I312" s="16">
        <v>828.85</v>
      </c>
      <c r="J312" s="16">
        <v>221.29</v>
      </c>
      <c r="K312" s="16">
        <v>1353.25</v>
      </c>
      <c r="L312" s="16"/>
      <c r="M312" s="16">
        <v>1031.3599999999999</v>
      </c>
      <c r="N312" s="16"/>
      <c r="O312" s="16"/>
      <c r="P312" s="16"/>
      <c r="Q312" s="16"/>
      <c r="R312" s="16"/>
      <c r="S312" s="16"/>
      <c r="T312" s="16"/>
      <c r="U312" s="16"/>
      <c r="V312" s="16"/>
      <c r="W312" s="16"/>
      <c r="X312" s="16"/>
      <c r="Y312" s="16"/>
      <c r="Z312" s="16">
        <v>77.790000000000006</v>
      </c>
      <c r="AA312" s="16">
        <v>295.06</v>
      </c>
      <c r="AB312" s="16">
        <f t="shared" si="6"/>
        <v>3869.2899999999995</v>
      </c>
      <c r="AC312" s="16">
        <v>3892.89</v>
      </c>
      <c r="AD312" s="15">
        <v>43437</v>
      </c>
      <c r="AE312" s="229" t="s">
        <v>1326</v>
      </c>
      <c r="AF312" s="14"/>
      <c r="AG312" s="19"/>
      <c r="AH312" s="19"/>
      <c r="AI312" s="19"/>
      <c r="AJ312" s="19"/>
    </row>
    <row r="313" spans="1:36" s="4" customFormat="1" ht="27.6" x14ac:dyDescent="0.25">
      <c r="A313" s="229" t="s">
        <v>920</v>
      </c>
      <c r="B313" s="227" t="s">
        <v>2697</v>
      </c>
      <c r="C313" s="227"/>
      <c r="D313" s="47" t="s">
        <v>2021</v>
      </c>
      <c r="E313" s="47" t="s">
        <v>2698</v>
      </c>
      <c r="F313" s="47" t="s">
        <v>1614</v>
      </c>
      <c r="G313" s="15">
        <v>43417</v>
      </c>
      <c r="H313" s="16">
        <v>91.76</v>
      </c>
      <c r="I313" s="16">
        <v>1206.3800000000001</v>
      </c>
      <c r="J313" s="16">
        <v>323.86</v>
      </c>
      <c r="K313" s="16">
        <v>1972.84</v>
      </c>
      <c r="L313" s="16"/>
      <c r="M313" s="16">
        <v>1503.24</v>
      </c>
      <c r="N313" s="16"/>
      <c r="O313" s="16"/>
      <c r="P313" s="16"/>
      <c r="Q313" s="16"/>
      <c r="R313" s="16"/>
      <c r="S313" s="16"/>
      <c r="T313" s="16"/>
      <c r="U313" s="16"/>
      <c r="V313" s="16"/>
      <c r="W313" s="16"/>
      <c r="X313" s="16"/>
      <c r="Y313" s="16"/>
      <c r="Z313" s="16">
        <v>113.36</v>
      </c>
      <c r="AA313" s="16">
        <v>431.82</v>
      </c>
      <c r="AB313" s="16">
        <f t="shared" si="6"/>
        <v>5643.2599999999993</v>
      </c>
      <c r="AC313" s="16">
        <v>5668.08</v>
      </c>
      <c r="AD313" s="15">
        <v>43549</v>
      </c>
      <c r="AE313" s="229" t="s">
        <v>1327</v>
      </c>
      <c r="AF313" s="14"/>
      <c r="AG313" s="19"/>
      <c r="AH313" s="19"/>
      <c r="AI313" s="19"/>
      <c r="AJ313" s="19"/>
    </row>
    <row r="314" spans="1:36" s="4" customFormat="1" ht="27.6" x14ac:dyDescent="0.25">
      <c r="A314" s="229" t="s">
        <v>921</v>
      </c>
      <c r="B314" s="227" t="s">
        <v>1742</v>
      </c>
      <c r="C314" s="227"/>
      <c r="D314" s="47" t="s">
        <v>2021</v>
      </c>
      <c r="E314" s="47" t="s">
        <v>2699</v>
      </c>
      <c r="F314" s="47" t="s">
        <v>1621</v>
      </c>
      <c r="G314" s="15">
        <v>43349</v>
      </c>
      <c r="H314" s="16">
        <v>45.6</v>
      </c>
      <c r="I314" s="16">
        <v>599.51</v>
      </c>
      <c r="J314" s="16">
        <v>160.94</v>
      </c>
      <c r="K314" s="16">
        <v>980.4</v>
      </c>
      <c r="L314" s="16"/>
      <c r="M314" s="16">
        <v>747.04</v>
      </c>
      <c r="N314" s="16"/>
      <c r="O314" s="16"/>
      <c r="P314" s="16"/>
      <c r="Q314" s="16"/>
      <c r="R314" s="16"/>
      <c r="S314" s="16"/>
      <c r="T314" s="16"/>
      <c r="U314" s="16"/>
      <c r="V314" s="16"/>
      <c r="W314" s="16"/>
      <c r="X314" s="16"/>
      <c r="Y314" s="16"/>
      <c r="Z314" s="16">
        <v>56.33</v>
      </c>
      <c r="AA314" s="16">
        <v>214.59</v>
      </c>
      <c r="AB314" s="16">
        <f t="shared" si="6"/>
        <v>2804.41</v>
      </c>
      <c r="AC314" s="16">
        <v>2804.41</v>
      </c>
      <c r="AD314" s="15">
        <v>43354</v>
      </c>
      <c r="AE314" s="229" t="s">
        <v>1328</v>
      </c>
      <c r="AF314" s="14"/>
      <c r="AG314" s="19"/>
      <c r="AH314" s="19"/>
      <c r="AI314" s="19"/>
      <c r="AJ314" s="19"/>
    </row>
    <row r="315" spans="1:36" s="4" customFormat="1" ht="27.6" x14ac:dyDescent="0.25">
      <c r="A315" s="229" t="s">
        <v>922</v>
      </c>
      <c r="B315" s="227" t="s">
        <v>1714</v>
      </c>
      <c r="C315" s="227"/>
      <c r="D315" s="47" t="s">
        <v>2021</v>
      </c>
      <c r="E315" s="47" t="s">
        <v>2700</v>
      </c>
      <c r="F315" s="47" t="s">
        <v>1614</v>
      </c>
      <c r="G315" s="15">
        <v>43166</v>
      </c>
      <c r="H315" s="16">
        <v>45.32</v>
      </c>
      <c r="I315" s="16">
        <v>595.82000000000005</v>
      </c>
      <c r="J315" s="16">
        <v>159.94999999999999</v>
      </c>
      <c r="K315" s="16">
        <v>974.38</v>
      </c>
      <c r="L315" s="16"/>
      <c r="M315" s="16">
        <v>742.45</v>
      </c>
      <c r="N315" s="16"/>
      <c r="O315" s="16"/>
      <c r="P315" s="16"/>
      <c r="Q315" s="16"/>
      <c r="R315" s="16"/>
      <c r="S315" s="16"/>
      <c r="T315" s="16"/>
      <c r="U315" s="16"/>
      <c r="V315" s="16"/>
      <c r="W315" s="16"/>
      <c r="X315" s="16"/>
      <c r="Y315" s="16"/>
      <c r="Z315" s="16">
        <v>55.98</v>
      </c>
      <c r="AA315" s="16">
        <v>213.27</v>
      </c>
      <c r="AB315" s="16">
        <f t="shared" si="6"/>
        <v>2787.17</v>
      </c>
      <c r="AC315" s="16">
        <v>2787.17</v>
      </c>
      <c r="AD315" s="15">
        <v>43172</v>
      </c>
      <c r="AE315" s="229" t="s">
        <v>1329</v>
      </c>
      <c r="AF315" s="14"/>
      <c r="AG315" s="19"/>
      <c r="AH315" s="19"/>
      <c r="AI315" s="19"/>
      <c r="AJ315" s="19"/>
    </row>
    <row r="316" spans="1:36" s="4" customFormat="1" ht="27.6" x14ac:dyDescent="0.25">
      <c r="A316" s="229" t="s">
        <v>923</v>
      </c>
      <c r="B316" s="227" t="s">
        <v>1705</v>
      </c>
      <c r="C316" s="227"/>
      <c r="D316" s="47" t="s">
        <v>2021</v>
      </c>
      <c r="E316" s="47" t="s">
        <v>2701</v>
      </c>
      <c r="F316" s="47" t="s">
        <v>1621</v>
      </c>
      <c r="G316" s="15">
        <v>43355</v>
      </c>
      <c r="H316" s="16">
        <v>45.6</v>
      </c>
      <c r="I316" s="16">
        <v>599.51</v>
      </c>
      <c r="J316" s="16">
        <v>160.94</v>
      </c>
      <c r="K316" s="16">
        <v>980.4</v>
      </c>
      <c r="L316" s="16"/>
      <c r="M316" s="16">
        <v>747.04</v>
      </c>
      <c r="N316" s="16"/>
      <c r="O316" s="16"/>
      <c r="P316" s="16"/>
      <c r="Q316" s="16"/>
      <c r="R316" s="16"/>
      <c r="S316" s="16"/>
      <c r="T316" s="16"/>
      <c r="U316" s="16"/>
      <c r="V316" s="16"/>
      <c r="W316" s="16"/>
      <c r="X316" s="16"/>
      <c r="Y316" s="16"/>
      <c r="Z316" s="16">
        <v>56.33</v>
      </c>
      <c r="AA316" s="16">
        <v>214.59</v>
      </c>
      <c r="AB316" s="16">
        <f t="shared" si="6"/>
        <v>2804.41</v>
      </c>
      <c r="AC316" s="16">
        <v>2804.41</v>
      </c>
      <c r="AD316" s="15">
        <v>43360</v>
      </c>
      <c r="AE316" s="229" t="s">
        <v>1330</v>
      </c>
      <c r="AF316" s="14"/>
      <c r="AG316" s="19"/>
      <c r="AH316" s="19"/>
      <c r="AI316" s="19"/>
      <c r="AJ316" s="19"/>
    </row>
    <row r="317" spans="1:36" s="4" customFormat="1" ht="27.6" x14ac:dyDescent="0.25">
      <c r="A317" s="229" t="s">
        <v>924</v>
      </c>
      <c r="B317" s="227" t="s">
        <v>1705</v>
      </c>
      <c r="C317" s="227"/>
      <c r="D317" s="47" t="s">
        <v>2021</v>
      </c>
      <c r="E317" s="47" t="s">
        <v>2702</v>
      </c>
      <c r="F317" s="47" t="s">
        <v>1621</v>
      </c>
      <c r="G317" s="15">
        <v>43356</v>
      </c>
      <c r="H317" s="16">
        <v>45.6</v>
      </c>
      <c r="I317" s="16">
        <v>599.51</v>
      </c>
      <c r="J317" s="16">
        <v>160.94</v>
      </c>
      <c r="K317" s="16">
        <v>980.4</v>
      </c>
      <c r="L317" s="16"/>
      <c r="M317" s="16">
        <v>747.04</v>
      </c>
      <c r="N317" s="16"/>
      <c r="O317" s="16"/>
      <c r="P317" s="16"/>
      <c r="Q317" s="16"/>
      <c r="R317" s="16"/>
      <c r="S317" s="16"/>
      <c r="T317" s="16"/>
      <c r="U317" s="16"/>
      <c r="V317" s="16"/>
      <c r="W317" s="16"/>
      <c r="X317" s="16"/>
      <c r="Y317" s="16"/>
      <c r="Z317" s="16">
        <v>56.33</v>
      </c>
      <c r="AA317" s="16">
        <v>214.59</v>
      </c>
      <c r="AB317" s="16">
        <f t="shared" si="6"/>
        <v>2804.41</v>
      </c>
      <c r="AC317" s="16">
        <v>2804.41</v>
      </c>
      <c r="AD317" s="15">
        <v>43360</v>
      </c>
      <c r="AE317" s="229" t="s">
        <v>1331</v>
      </c>
      <c r="AF317" s="14"/>
      <c r="AG317" s="19"/>
      <c r="AH317" s="19"/>
      <c r="AI317" s="19"/>
      <c r="AJ317" s="19"/>
    </row>
    <row r="318" spans="1:36" s="4" customFormat="1" ht="27.6" x14ac:dyDescent="0.25">
      <c r="A318" s="229" t="s">
        <v>925</v>
      </c>
      <c r="B318" s="227" t="s">
        <v>2668</v>
      </c>
      <c r="C318" s="227"/>
      <c r="D318" s="47" t="s">
        <v>2021</v>
      </c>
      <c r="E318" s="47" t="s">
        <v>2703</v>
      </c>
      <c r="F318" s="47" t="s">
        <v>1614</v>
      </c>
      <c r="G318" s="15">
        <v>43332</v>
      </c>
      <c r="H318" s="134"/>
      <c r="I318" s="134"/>
      <c r="J318" s="134"/>
      <c r="K318" s="16">
        <v>695</v>
      </c>
      <c r="L318" s="16"/>
      <c r="M318" s="16"/>
      <c r="N318" s="16"/>
      <c r="O318" s="16"/>
      <c r="P318" s="16"/>
      <c r="Q318" s="16"/>
      <c r="R318" s="16"/>
      <c r="S318" s="16"/>
      <c r="T318" s="16"/>
      <c r="U318" s="16"/>
      <c r="V318" s="16"/>
      <c r="W318" s="16"/>
      <c r="X318" s="16"/>
      <c r="Y318" s="16"/>
      <c r="Z318" s="17">
        <v>0</v>
      </c>
      <c r="AA318" s="16"/>
      <c r="AB318" s="16">
        <f t="shared" si="6"/>
        <v>695</v>
      </c>
      <c r="AC318" s="16">
        <v>702.32</v>
      </c>
      <c r="AD318" s="15">
        <v>43507</v>
      </c>
      <c r="AE318" s="229" t="s">
        <v>1332</v>
      </c>
      <c r="AF318" s="14"/>
      <c r="AG318" s="19"/>
      <c r="AH318" s="19"/>
      <c r="AI318" s="19"/>
      <c r="AJ318" s="19"/>
    </row>
    <row r="319" spans="1:36" s="4" customFormat="1" ht="27.6" x14ac:dyDescent="0.25">
      <c r="A319" s="229" t="s">
        <v>926</v>
      </c>
      <c r="B319" s="227" t="s">
        <v>2327</v>
      </c>
      <c r="C319" s="227"/>
      <c r="D319" s="47" t="s">
        <v>2021</v>
      </c>
      <c r="E319" s="47" t="s">
        <v>2704</v>
      </c>
      <c r="F319" s="47" t="s">
        <v>1619</v>
      </c>
      <c r="G319" s="15">
        <v>43357</v>
      </c>
      <c r="H319" s="16">
        <v>61.69</v>
      </c>
      <c r="I319" s="16">
        <v>828.85</v>
      </c>
      <c r="J319" s="16">
        <v>221.29</v>
      </c>
      <c r="K319" s="16">
        <v>1353.25</v>
      </c>
      <c r="L319" s="16"/>
      <c r="M319" s="16">
        <v>1031.3599999999999</v>
      </c>
      <c r="N319" s="16"/>
      <c r="O319" s="16"/>
      <c r="P319" s="16"/>
      <c r="Q319" s="16"/>
      <c r="R319" s="16"/>
      <c r="S319" s="16"/>
      <c r="T319" s="16"/>
      <c r="U319" s="16"/>
      <c r="V319" s="16"/>
      <c r="W319" s="16"/>
      <c r="X319" s="16"/>
      <c r="Y319" s="16"/>
      <c r="Z319" s="16">
        <v>77.790000000000006</v>
      </c>
      <c r="AA319" s="16">
        <v>295.06</v>
      </c>
      <c r="AB319" s="16">
        <f t="shared" si="6"/>
        <v>3869.2899999999995</v>
      </c>
      <c r="AC319" s="16"/>
      <c r="AD319" s="229"/>
      <c r="AE319" s="229"/>
      <c r="AF319" s="14"/>
      <c r="AG319" s="19"/>
      <c r="AH319" s="19"/>
      <c r="AI319" s="19"/>
      <c r="AJ319" s="19"/>
    </row>
    <row r="320" spans="1:36" s="4" customFormat="1" ht="27.6" x14ac:dyDescent="0.25">
      <c r="A320" s="229" t="s">
        <v>927</v>
      </c>
      <c r="B320" s="227" t="s">
        <v>2705</v>
      </c>
      <c r="C320" s="227"/>
      <c r="D320" s="47" t="s">
        <v>2021</v>
      </c>
      <c r="E320" s="47" t="s">
        <v>2706</v>
      </c>
      <c r="F320" s="47" t="s">
        <v>1621</v>
      </c>
      <c r="G320" s="15">
        <v>43350</v>
      </c>
      <c r="H320" s="16">
        <v>45.6</v>
      </c>
      <c r="I320" s="16">
        <v>599.51</v>
      </c>
      <c r="J320" s="16">
        <v>160.94</v>
      </c>
      <c r="K320" s="16">
        <v>980.4</v>
      </c>
      <c r="L320" s="16"/>
      <c r="M320" s="16">
        <v>747.04</v>
      </c>
      <c r="N320" s="16"/>
      <c r="O320" s="16"/>
      <c r="P320" s="16"/>
      <c r="Q320" s="16"/>
      <c r="R320" s="16"/>
      <c r="S320" s="16"/>
      <c r="T320" s="16"/>
      <c r="U320" s="16"/>
      <c r="V320" s="16"/>
      <c r="W320" s="16"/>
      <c r="X320" s="16"/>
      <c r="Y320" s="16"/>
      <c r="Z320" s="16">
        <v>56.33</v>
      </c>
      <c r="AA320" s="16">
        <v>214.59</v>
      </c>
      <c r="AB320" s="16">
        <f t="shared" si="6"/>
        <v>2804.41</v>
      </c>
      <c r="AC320" s="16">
        <v>2804.41</v>
      </c>
      <c r="AD320" s="15">
        <v>43355</v>
      </c>
      <c r="AE320" s="229" t="s">
        <v>1333</v>
      </c>
      <c r="AF320" s="14"/>
      <c r="AG320" s="19"/>
      <c r="AH320" s="19"/>
      <c r="AI320" s="19"/>
      <c r="AJ320" s="19"/>
    </row>
    <row r="321" spans="1:36" s="4" customFormat="1" ht="27.6" x14ac:dyDescent="0.25">
      <c r="A321" s="229" t="s">
        <v>928</v>
      </c>
      <c r="B321" s="227" t="s">
        <v>1705</v>
      </c>
      <c r="C321" s="227"/>
      <c r="D321" s="47" t="s">
        <v>2021</v>
      </c>
      <c r="E321" s="47" t="s">
        <v>3115</v>
      </c>
      <c r="F321" s="47" t="s">
        <v>1621</v>
      </c>
      <c r="G321" s="15">
        <v>43364</v>
      </c>
      <c r="H321" s="16">
        <v>45.6</v>
      </c>
      <c r="I321" s="16">
        <v>599.51</v>
      </c>
      <c r="J321" s="16">
        <v>160.94</v>
      </c>
      <c r="K321" s="16">
        <v>980.4</v>
      </c>
      <c r="L321" s="16"/>
      <c r="M321" s="16">
        <v>747.04</v>
      </c>
      <c r="N321" s="16"/>
      <c r="O321" s="16"/>
      <c r="P321" s="16"/>
      <c r="Q321" s="16"/>
      <c r="R321" s="16"/>
      <c r="S321" s="16"/>
      <c r="T321" s="16"/>
      <c r="U321" s="16"/>
      <c r="V321" s="16"/>
      <c r="W321" s="16"/>
      <c r="X321" s="16"/>
      <c r="Y321" s="16"/>
      <c r="Z321" s="16">
        <v>56.33</v>
      </c>
      <c r="AA321" s="16">
        <v>214.59</v>
      </c>
      <c r="AB321" s="16">
        <f t="shared" si="6"/>
        <v>2804.41</v>
      </c>
      <c r="AC321" s="16">
        <v>2804.41</v>
      </c>
      <c r="AD321" s="15">
        <v>43367</v>
      </c>
      <c r="AE321" s="229" t="s">
        <v>1334</v>
      </c>
      <c r="AF321" s="14"/>
      <c r="AG321" s="19"/>
      <c r="AH321" s="19"/>
      <c r="AI321" s="19"/>
      <c r="AJ321" s="19"/>
    </row>
    <row r="322" spans="1:36" s="4" customFormat="1" ht="27.6" x14ac:dyDescent="0.25">
      <c r="A322" s="229" t="s">
        <v>929</v>
      </c>
      <c r="B322" s="227" t="s">
        <v>1705</v>
      </c>
      <c r="C322" s="227"/>
      <c r="D322" s="47" t="s">
        <v>2021</v>
      </c>
      <c r="E322" s="47" t="s">
        <v>2707</v>
      </c>
      <c r="F322" s="47" t="s">
        <v>1621</v>
      </c>
      <c r="G322" s="15">
        <v>43354</v>
      </c>
      <c r="H322" s="16">
        <v>45.6</v>
      </c>
      <c r="I322" s="16">
        <v>599.51</v>
      </c>
      <c r="J322" s="16">
        <v>160.94</v>
      </c>
      <c r="K322" s="16">
        <v>980.4</v>
      </c>
      <c r="L322" s="16"/>
      <c r="M322" s="16">
        <v>747.04</v>
      </c>
      <c r="N322" s="16"/>
      <c r="O322" s="16"/>
      <c r="P322" s="16"/>
      <c r="Q322" s="16"/>
      <c r="R322" s="16"/>
      <c r="S322" s="16"/>
      <c r="T322" s="16"/>
      <c r="U322" s="16"/>
      <c r="V322" s="16"/>
      <c r="W322" s="16"/>
      <c r="X322" s="16"/>
      <c r="Y322" s="16"/>
      <c r="Z322" s="16">
        <v>56.33</v>
      </c>
      <c r="AA322" s="16">
        <v>214.59</v>
      </c>
      <c r="AB322" s="16">
        <f t="shared" si="6"/>
        <v>2804.41</v>
      </c>
      <c r="AC322" s="16">
        <v>2804.41</v>
      </c>
      <c r="AD322" s="15">
        <v>43360</v>
      </c>
      <c r="AE322" s="229" t="s">
        <v>1335</v>
      </c>
      <c r="AF322" s="14"/>
      <c r="AG322" s="19"/>
      <c r="AH322" s="19"/>
      <c r="AI322" s="19"/>
      <c r="AJ322" s="19"/>
    </row>
    <row r="323" spans="1:36" s="4" customFormat="1" ht="27.6" x14ac:dyDescent="0.25">
      <c r="A323" s="229" t="s">
        <v>930</v>
      </c>
      <c r="B323" s="227" t="s">
        <v>2708</v>
      </c>
      <c r="C323" s="227"/>
      <c r="D323" s="47" t="s">
        <v>2021</v>
      </c>
      <c r="E323" s="47" t="s">
        <v>2709</v>
      </c>
      <c r="F323" s="47" t="s">
        <v>1621</v>
      </c>
      <c r="G323" s="15">
        <v>43349</v>
      </c>
      <c r="H323" s="16">
        <v>45.6</v>
      </c>
      <c r="I323" s="16">
        <v>599.51</v>
      </c>
      <c r="J323" s="16">
        <v>160.94</v>
      </c>
      <c r="K323" s="16">
        <v>980.4</v>
      </c>
      <c r="L323" s="16"/>
      <c r="M323" s="16">
        <v>747.04</v>
      </c>
      <c r="N323" s="16"/>
      <c r="O323" s="16"/>
      <c r="P323" s="16"/>
      <c r="Q323" s="16"/>
      <c r="R323" s="16"/>
      <c r="S323" s="16"/>
      <c r="T323" s="16"/>
      <c r="U323" s="16"/>
      <c r="V323" s="16"/>
      <c r="W323" s="16"/>
      <c r="X323" s="16"/>
      <c r="Y323" s="16"/>
      <c r="Z323" s="16">
        <v>56.33</v>
      </c>
      <c r="AA323" s="16">
        <v>214.59</v>
      </c>
      <c r="AB323" s="16">
        <f t="shared" si="6"/>
        <v>2804.41</v>
      </c>
      <c r="AC323" s="16">
        <v>2804.41</v>
      </c>
      <c r="AD323" s="15">
        <v>43355</v>
      </c>
      <c r="AE323" s="229" t="s">
        <v>1336</v>
      </c>
      <c r="AF323" s="14"/>
      <c r="AG323" s="19"/>
      <c r="AH323" s="19"/>
      <c r="AI323" s="19"/>
      <c r="AJ323" s="19"/>
    </row>
    <row r="324" spans="1:36" s="4" customFormat="1" ht="27.6" x14ac:dyDescent="0.25">
      <c r="A324" s="229" t="s">
        <v>931</v>
      </c>
      <c r="B324" s="227" t="s">
        <v>2710</v>
      </c>
      <c r="C324" s="227"/>
      <c r="D324" s="47" t="s">
        <v>2021</v>
      </c>
      <c r="E324" s="47" t="s">
        <v>2711</v>
      </c>
      <c r="F324" s="47" t="s">
        <v>1621</v>
      </c>
      <c r="G324" s="15">
        <v>43368</v>
      </c>
      <c r="H324" s="16">
        <v>45.6</v>
      </c>
      <c r="I324" s="16">
        <v>599.51</v>
      </c>
      <c r="J324" s="16">
        <v>160.94</v>
      </c>
      <c r="K324" s="16">
        <v>980.4</v>
      </c>
      <c r="L324" s="16"/>
      <c r="M324" s="16">
        <v>747.04</v>
      </c>
      <c r="N324" s="16"/>
      <c r="O324" s="16"/>
      <c r="P324" s="16"/>
      <c r="Q324" s="16"/>
      <c r="R324" s="16"/>
      <c r="S324" s="16"/>
      <c r="T324" s="16"/>
      <c r="U324" s="16"/>
      <c r="V324" s="16"/>
      <c r="W324" s="16"/>
      <c r="X324" s="16"/>
      <c r="Y324" s="16"/>
      <c r="Z324" s="16">
        <v>56.33</v>
      </c>
      <c r="AA324" s="16">
        <v>214.59</v>
      </c>
      <c r="AB324" s="16">
        <f t="shared" si="6"/>
        <v>2804.41</v>
      </c>
      <c r="AC324" s="16">
        <v>2804.41</v>
      </c>
      <c r="AD324" s="15">
        <v>43368</v>
      </c>
      <c r="AE324" s="229" t="s">
        <v>1337</v>
      </c>
      <c r="AF324" s="14"/>
      <c r="AG324" s="19"/>
      <c r="AH324" s="19"/>
      <c r="AI324" s="19"/>
      <c r="AJ324" s="19"/>
    </row>
    <row r="325" spans="1:36" s="4" customFormat="1" ht="27.6" x14ac:dyDescent="0.25">
      <c r="A325" s="229" t="s">
        <v>932</v>
      </c>
      <c r="B325" s="227" t="s">
        <v>1705</v>
      </c>
      <c r="C325" s="227"/>
      <c r="D325" s="47" t="s">
        <v>2021</v>
      </c>
      <c r="E325" s="47" t="s">
        <v>2712</v>
      </c>
      <c r="F325" s="47" t="s">
        <v>1621</v>
      </c>
      <c r="G325" s="15">
        <v>43364</v>
      </c>
      <c r="H325" s="16">
        <v>45.6</v>
      </c>
      <c r="I325" s="16">
        <v>599.51</v>
      </c>
      <c r="J325" s="16">
        <v>160.94</v>
      </c>
      <c r="K325" s="16">
        <v>980.4</v>
      </c>
      <c r="L325" s="16"/>
      <c r="M325" s="16">
        <v>747.04</v>
      </c>
      <c r="N325" s="16"/>
      <c r="O325" s="16"/>
      <c r="P325" s="16"/>
      <c r="Q325" s="16"/>
      <c r="R325" s="16"/>
      <c r="S325" s="16"/>
      <c r="T325" s="16"/>
      <c r="U325" s="16"/>
      <c r="V325" s="16"/>
      <c r="W325" s="16"/>
      <c r="X325" s="16"/>
      <c r="Y325" s="16"/>
      <c r="Z325" s="16">
        <v>56.33</v>
      </c>
      <c r="AA325" s="16">
        <v>214.59</v>
      </c>
      <c r="AB325" s="16">
        <f t="shared" si="6"/>
        <v>2804.41</v>
      </c>
      <c r="AC325" s="16">
        <v>2804.41</v>
      </c>
      <c r="AD325" s="15">
        <v>43370</v>
      </c>
      <c r="AE325" s="229" t="s">
        <v>1338</v>
      </c>
      <c r="AF325" s="14"/>
      <c r="AG325" s="19"/>
      <c r="AH325" s="19"/>
      <c r="AI325" s="19"/>
      <c r="AJ325" s="19"/>
    </row>
    <row r="326" spans="1:36" s="4" customFormat="1" ht="27.6" x14ac:dyDescent="0.25">
      <c r="A326" s="229" t="s">
        <v>933</v>
      </c>
      <c r="B326" s="227" t="s">
        <v>1705</v>
      </c>
      <c r="C326" s="227"/>
      <c r="D326" s="47" t="s">
        <v>2021</v>
      </c>
      <c r="E326" s="47" t="s">
        <v>3416</v>
      </c>
      <c r="F326" s="47" t="s">
        <v>1621</v>
      </c>
      <c r="G326" s="15">
        <v>43354</v>
      </c>
      <c r="H326" s="16">
        <v>45.6</v>
      </c>
      <c r="I326" s="16">
        <v>599.51</v>
      </c>
      <c r="J326" s="16">
        <v>160.94</v>
      </c>
      <c r="K326" s="16">
        <v>980.4</v>
      </c>
      <c r="L326" s="16"/>
      <c r="M326" s="16">
        <v>747.04</v>
      </c>
      <c r="N326" s="16"/>
      <c r="O326" s="16"/>
      <c r="P326" s="16"/>
      <c r="Q326" s="16"/>
      <c r="R326" s="16"/>
      <c r="S326" s="16"/>
      <c r="T326" s="16"/>
      <c r="U326" s="16"/>
      <c r="V326" s="16"/>
      <c r="W326" s="16"/>
      <c r="X326" s="16"/>
      <c r="Y326" s="16"/>
      <c r="Z326" s="16">
        <v>56.33</v>
      </c>
      <c r="AA326" s="16">
        <v>214.59</v>
      </c>
      <c r="AB326" s="16">
        <f t="shared" si="6"/>
        <v>2804.41</v>
      </c>
      <c r="AC326" s="16">
        <v>2804.41</v>
      </c>
      <c r="AD326" s="15">
        <v>43360</v>
      </c>
      <c r="AE326" s="229" t="s">
        <v>1339</v>
      </c>
      <c r="AF326" s="14"/>
      <c r="AG326" s="19"/>
      <c r="AH326" s="19"/>
      <c r="AI326" s="19"/>
      <c r="AJ326" s="19"/>
    </row>
    <row r="327" spans="1:36" s="4" customFormat="1" ht="27.6" x14ac:dyDescent="0.25">
      <c r="A327" s="229" t="s">
        <v>934</v>
      </c>
      <c r="B327" s="12" t="s">
        <v>1705</v>
      </c>
      <c r="C327" s="12"/>
      <c r="D327" s="47" t="s">
        <v>2021</v>
      </c>
      <c r="E327" s="47" t="s">
        <v>2713</v>
      </c>
      <c r="F327" s="47" t="s">
        <v>1621</v>
      </c>
      <c r="G327" s="15">
        <v>43354</v>
      </c>
      <c r="H327" s="16">
        <v>45.6</v>
      </c>
      <c r="I327" s="16">
        <v>599.51</v>
      </c>
      <c r="J327" s="16">
        <v>160.94</v>
      </c>
      <c r="K327" s="16">
        <v>980.4</v>
      </c>
      <c r="L327" s="16"/>
      <c r="M327" s="16">
        <v>747.04</v>
      </c>
      <c r="N327" s="16"/>
      <c r="O327" s="16"/>
      <c r="P327" s="16"/>
      <c r="Q327" s="16"/>
      <c r="R327" s="16"/>
      <c r="S327" s="16"/>
      <c r="T327" s="16"/>
      <c r="U327" s="16"/>
      <c r="V327" s="16"/>
      <c r="W327" s="16"/>
      <c r="X327" s="16"/>
      <c r="Y327" s="16"/>
      <c r="Z327" s="16">
        <v>56.33</v>
      </c>
      <c r="AA327" s="16">
        <v>214.59</v>
      </c>
      <c r="AB327" s="16">
        <f t="shared" si="6"/>
        <v>2804.41</v>
      </c>
      <c r="AC327" s="16">
        <v>2804.41</v>
      </c>
      <c r="AD327" s="15">
        <v>43360</v>
      </c>
      <c r="AE327" s="229" t="s">
        <v>1340</v>
      </c>
      <c r="AF327" s="14"/>
      <c r="AG327" s="19"/>
      <c r="AH327" s="19"/>
      <c r="AI327" s="19"/>
      <c r="AJ327" s="19"/>
    </row>
    <row r="328" spans="1:36" s="4" customFormat="1" ht="27.6" x14ac:dyDescent="0.25">
      <c r="A328" s="229" t="s">
        <v>935</v>
      </c>
      <c r="B328" s="227" t="s">
        <v>1705</v>
      </c>
      <c r="C328" s="227"/>
      <c r="D328" s="47" t="s">
        <v>2021</v>
      </c>
      <c r="E328" s="47" t="s">
        <v>2715</v>
      </c>
      <c r="F328" s="47" t="s">
        <v>1621</v>
      </c>
      <c r="G328" s="15">
        <v>43355</v>
      </c>
      <c r="H328" s="16">
        <v>45.6</v>
      </c>
      <c r="I328" s="16">
        <v>599.51</v>
      </c>
      <c r="J328" s="16">
        <v>160.94</v>
      </c>
      <c r="K328" s="16">
        <v>980.4</v>
      </c>
      <c r="L328" s="16"/>
      <c r="M328" s="16">
        <v>747.04</v>
      </c>
      <c r="N328" s="16"/>
      <c r="O328" s="16"/>
      <c r="P328" s="16"/>
      <c r="Q328" s="16"/>
      <c r="R328" s="16"/>
      <c r="S328" s="16"/>
      <c r="T328" s="16"/>
      <c r="U328" s="16"/>
      <c r="V328" s="16"/>
      <c r="W328" s="16"/>
      <c r="X328" s="16"/>
      <c r="Y328" s="16"/>
      <c r="Z328" s="16">
        <v>56.33</v>
      </c>
      <c r="AA328" s="16">
        <v>214.59</v>
      </c>
      <c r="AB328" s="16">
        <f t="shared" si="6"/>
        <v>2804.41</v>
      </c>
      <c r="AC328" s="16">
        <v>2804.41</v>
      </c>
      <c r="AD328" s="15">
        <v>43360</v>
      </c>
      <c r="AE328" s="229" t="s">
        <v>1341</v>
      </c>
      <c r="AF328" s="14"/>
      <c r="AG328" s="19"/>
      <c r="AH328" s="19"/>
      <c r="AI328" s="19"/>
      <c r="AJ328" s="19"/>
    </row>
    <row r="329" spans="1:36" s="4" customFormat="1" ht="27.6" x14ac:dyDescent="0.25">
      <c r="A329" s="229" t="s">
        <v>936</v>
      </c>
      <c r="B329" s="227" t="s">
        <v>2716</v>
      </c>
      <c r="C329" s="227"/>
      <c r="D329" s="47" t="s">
        <v>2021</v>
      </c>
      <c r="E329" s="47" t="s">
        <v>2717</v>
      </c>
      <c r="F329" s="47" t="s">
        <v>1621</v>
      </c>
      <c r="G329" s="15">
        <v>43367</v>
      </c>
      <c r="H329" s="16">
        <v>45.6</v>
      </c>
      <c r="I329" s="16">
        <v>599.51</v>
      </c>
      <c r="J329" s="16">
        <v>160.94</v>
      </c>
      <c r="K329" s="16">
        <v>980.4</v>
      </c>
      <c r="L329" s="16"/>
      <c r="M329" s="16">
        <v>747.04</v>
      </c>
      <c r="N329" s="16"/>
      <c r="O329" s="16"/>
      <c r="P329" s="16"/>
      <c r="Q329" s="16"/>
      <c r="R329" s="16"/>
      <c r="S329" s="16"/>
      <c r="T329" s="16"/>
      <c r="U329" s="16"/>
      <c r="V329" s="16"/>
      <c r="W329" s="16"/>
      <c r="X329" s="16"/>
      <c r="Y329" s="16"/>
      <c r="Z329" s="16">
        <v>56.33</v>
      </c>
      <c r="AA329" s="16">
        <v>214.59</v>
      </c>
      <c r="AB329" s="16">
        <f t="shared" si="6"/>
        <v>2804.41</v>
      </c>
      <c r="AC329" s="16">
        <v>2804.41</v>
      </c>
      <c r="AD329" s="15">
        <v>43367</v>
      </c>
      <c r="AE329" s="229" t="s">
        <v>1342</v>
      </c>
      <c r="AF329" s="14"/>
      <c r="AG329" s="19"/>
      <c r="AH329" s="19"/>
      <c r="AI329" s="19"/>
      <c r="AJ329" s="19"/>
    </row>
    <row r="330" spans="1:36" s="4" customFormat="1" ht="27.6" x14ac:dyDescent="0.25">
      <c r="A330" s="229" t="s">
        <v>937</v>
      </c>
      <c r="B330" s="227" t="s">
        <v>1705</v>
      </c>
      <c r="C330" s="227"/>
      <c r="D330" s="47" t="s">
        <v>2021</v>
      </c>
      <c r="E330" s="47" t="s">
        <v>2718</v>
      </c>
      <c r="F330" s="47" t="s">
        <v>1621</v>
      </c>
      <c r="G330" s="15">
        <v>43355</v>
      </c>
      <c r="H330" s="16">
        <v>45.6</v>
      </c>
      <c r="I330" s="16">
        <v>599.51</v>
      </c>
      <c r="J330" s="16">
        <v>160.94</v>
      </c>
      <c r="K330" s="16">
        <v>980.4</v>
      </c>
      <c r="L330" s="16"/>
      <c r="M330" s="16">
        <v>747.04</v>
      </c>
      <c r="N330" s="16"/>
      <c r="O330" s="16"/>
      <c r="P330" s="16"/>
      <c r="Q330" s="16"/>
      <c r="R330" s="16"/>
      <c r="S330" s="16"/>
      <c r="T330" s="16"/>
      <c r="U330" s="16"/>
      <c r="V330" s="16"/>
      <c r="W330" s="16"/>
      <c r="X330" s="16"/>
      <c r="Y330" s="16"/>
      <c r="Z330" s="16">
        <v>56.33</v>
      </c>
      <c r="AA330" s="16">
        <v>214.59</v>
      </c>
      <c r="AB330" s="16">
        <f>SUM(H331:AA331)</f>
        <v>2804.41</v>
      </c>
      <c r="AC330" s="16">
        <v>2804.41</v>
      </c>
      <c r="AD330" s="15">
        <v>43360</v>
      </c>
      <c r="AE330" s="229" t="s">
        <v>1343</v>
      </c>
      <c r="AF330" s="14"/>
      <c r="AG330" s="19"/>
      <c r="AH330" s="19"/>
      <c r="AI330" s="19"/>
      <c r="AJ330" s="19"/>
    </row>
    <row r="331" spans="1:36" s="4" customFormat="1" ht="27.6" x14ac:dyDescent="0.25">
      <c r="A331" s="229" t="s">
        <v>938</v>
      </c>
      <c r="B331" s="227" t="s">
        <v>1705</v>
      </c>
      <c r="C331" s="227"/>
      <c r="D331" s="47" t="s">
        <v>2021</v>
      </c>
      <c r="E331" s="47" t="s">
        <v>2714</v>
      </c>
      <c r="F331" s="47" t="s">
        <v>1621</v>
      </c>
      <c r="G331" s="15">
        <v>43350</v>
      </c>
      <c r="H331" s="16">
        <v>45.6</v>
      </c>
      <c r="I331" s="16">
        <v>599.51</v>
      </c>
      <c r="J331" s="16">
        <v>160.94</v>
      </c>
      <c r="K331" s="16">
        <v>980.4</v>
      </c>
      <c r="L331" s="16"/>
      <c r="M331" s="16">
        <v>747.04</v>
      </c>
      <c r="N331" s="16"/>
      <c r="O331" s="16"/>
      <c r="P331" s="16"/>
      <c r="Q331" s="16"/>
      <c r="R331" s="16"/>
      <c r="S331" s="16"/>
      <c r="T331" s="16"/>
      <c r="U331" s="16"/>
      <c r="V331" s="16"/>
      <c r="W331" s="16"/>
      <c r="X331" s="16"/>
      <c r="Y331" s="16"/>
      <c r="Z331" s="16">
        <v>56.33</v>
      </c>
      <c r="AA331" s="16">
        <v>214.59</v>
      </c>
      <c r="AB331" s="16">
        <f t="shared" ref="AB331:AB338" si="7">SUM(H331:AA331)</f>
        <v>2804.41</v>
      </c>
      <c r="AC331" s="16">
        <v>2804.41</v>
      </c>
      <c r="AD331" s="15">
        <v>43360</v>
      </c>
      <c r="AE331" s="229" t="s">
        <v>1344</v>
      </c>
      <c r="AF331" s="14"/>
      <c r="AG331" s="19"/>
      <c r="AH331" s="19"/>
      <c r="AI331" s="19"/>
      <c r="AJ331" s="19"/>
    </row>
    <row r="332" spans="1:36" s="4" customFormat="1" ht="27.6" x14ac:dyDescent="0.25">
      <c r="A332" s="229" t="s">
        <v>939</v>
      </c>
      <c r="B332" s="227" t="s">
        <v>1705</v>
      </c>
      <c r="C332" s="227"/>
      <c r="D332" s="47" t="s">
        <v>2021</v>
      </c>
      <c r="E332" s="47" t="s">
        <v>3092</v>
      </c>
      <c r="F332" s="47" t="s">
        <v>1621</v>
      </c>
      <c r="G332" s="15">
        <v>43356</v>
      </c>
      <c r="H332" s="16">
        <v>45.6</v>
      </c>
      <c r="I332" s="16">
        <v>599.51</v>
      </c>
      <c r="J332" s="16">
        <v>160.94</v>
      </c>
      <c r="K332" s="16">
        <v>980.4</v>
      </c>
      <c r="L332" s="16"/>
      <c r="M332" s="16">
        <v>747.04</v>
      </c>
      <c r="N332" s="16"/>
      <c r="O332" s="16"/>
      <c r="P332" s="16"/>
      <c r="Q332" s="16"/>
      <c r="R332" s="16"/>
      <c r="S332" s="16"/>
      <c r="T332" s="16"/>
      <c r="U332" s="16"/>
      <c r="V332" s="16"/>
      <c r="W332" s="16"/>
      <c r="X332" s="16"/>
      <c r="Y332" s="16"/>
      <c r="Z332" s="16">
        <v>56.33</v>
      </c>
      <c r="AA332" s="16">
        <v>214.59</v>
      </c>
      <c r="AB332" s="16">
        <f t="shared" si="7"/>
        <v>2804.41</v>
      </c>
      <c r="AC332" s="16">
        <v>2804.41</v>
      </c>
      <c r="AD332" s="15">
        <v>43360</v>
      </c>
      <c r="AE332" s="229" t="s">
        <v>1345</v>
      </c>
      <c r="AF332" s="14"/>
      <c r="AG332" s="19"/>
      <c r="AH332" s="19"/>
      <c r="AI332" s="19"/>
      <c r="AJ332" s="19"/>
    </row>
    <row r="333" spans="1:36" s="4" customFormat="1" ht="27.6" x14ac:dyDescent="0.25">
      <c r="A333" s="229" t="s">
        <v>940</v>
      </c>
      <c r="B333" s="227" t="s">
        <v>1705</v>
      </c>
      <c r="C333" s="227"/>
      <c r="D333" s="47" t="s">
        <v>2021</v>
      </c>
      <c r="E333" s="47" t="s">
        <v>2719</v>
      </c>
      <c r="F333" s="47" t="s">
        <v>1621</v>
      </c>
      <c r="G333" s="15">
        <v>43364</v>
      </c>
      <c r="H333" s="16">
        <v>45.6</v>
      </c>
      <c r="I333" s="16">
        <v>599.51</v>
      </c>
      <c r="J333" s="16">
        <v>160.94</v>
      </c>
      <c r="K333" s="16">
        <v>980.4</v>
      </c>
      <c r="L333" s="16"/>
      <c r="M333" s="16">
        <v>747.04</v>
      </c>
      <c r="N333" s="16"/>
      <c r="O333" s="16"/>
      <c r="P333" s="16"/>
      <c r="Q333" s="16"/>
      <c r="R333" s="16"/>
      <c r="S333" s="16"/>
      <c r="T333" s="16"/>
      <c r="U333" s="16"/>
      <c r="V333" s="16"/>
      <c r="W333" s="16"/>
      <c r="X333" s="16"/>
      <c r="Y333" s="16"/>
      <c r="Z333" s="16">
        <v>56.33</v>
      </c>
      <c r="AA333" s="16">
        <v>214.59</v>
      </c>
      <c r="AB333" s="16">
        <f t="shared" si="7"/>
        <v>2804.41</v>
      </c>
      <c r="AC333" s="16">
        <v>2804.41</v>
      </c>
      <c r="AD333" s="15">
        <v>43370</v>
      </c>
      <c r="AE333" s="229" t="s">
        <v>1346</v>
      </c>
      <c r="AF333" s="14"/>
      <c r="AG333" s="19"/>
      <c r="AH333" s="19"/>
      <c r="AI333" s="19"/>
      <c r="AJ333" s="19"/>
    </row>
    <row r="334" spans="1:36" s="4" customFormat="1" ht="27.6" x14ac:dyDescent="0.25">
      <c r="A334" s="229" t="s">
        <v>941</v>
      </c>
      <c r="B334" s="227" t="s">
        <v>2720</v>
      </c>
      <c r="C334" s="227"/>
      <c r="D334" s="47" t="s">
        <v>2021</v>
      </c>
      <c r="E334" s="47" t="s">
        <v>2721</v>
      </c>
      <c r="F334" s="47" t="s">
        <v>1614</v>
      </c>
      <c r="G334" s="15">
        <v>43452</v>
      </c>
      <c r="H334" s="16">
        <v>61.48</v>
      </c>
      <c r="I334" s="16">
        <v>825.94</v>
      </c>
      <c r="J334" s="16">
        <v>220.52</v>
      </c>
      <c r="K334" s="16">
        <v>1348.5</v>
      </c>
      <c r="L334" s="16"/>
      <c r="M334" s="16">
        <v>1027.75</v>
      </c>
      <c r="N334" s="16"/>
      <c r="O334" s="16"/>
      <c r="P334" s="16"/>
      <c r="Q334" s="16"/>
      <c r="R334" s="16"/>
      <c r="S334" s="16"/>
      <c r="T334" s="16"/>
      <c r="U334" s="16"/>
      <c r="V334" s="16"/>
      <c r="W334" s="16"/>
      <c r="X334" s="16"/>
      <c r="Y334" s="16"/>
      <c r="Z334" s="16">
        <v>77.52</v>
      </c>
      <c r="AA334" s="16">
        <v>294.02</v>
      </c>
      <c r="AB334" s="16">
        <f t="shared" si="7"/>
        <v>3855.73</v>
      </c>
      <c r="AC334" s="16">
        <v>3945.83</v>
      </c>
      <c r="AD334" s="15">
        <v>44133</v>
      </c>
      <c r="AE334" s="229" t="s">
        <v>1347</v>
      </c>
      <c r="AF334" s="14"/>
      <c r="AG334" s="19"/>
      <c r="AH334" s="19"/>
      <c r="AI334" s="19"/>
      <c r="AJ334" s="19"/>
    </row>
    <row r="335" spans="1:36" s="4" customFormat="1" ht="27.6" x14ac:dyDescent="0.25">
      <c r="A335" s="229" t="s">
        <v>942</v>
      </c>
      <c r="B335" s="227" t="s">
        <v>1705</v>
      </c>
      <c r="C335" s="227"/>
      <c r="D335" s="47" t="s">
        <v>2021</v>
      </c>
      <c r="E335" s="47" t="s">
        <v>2722</v>
      </c>
      <c r="F335" s="47" t="s">
        <v>1621</v>
      </c>
      <c r="G335" s="15">
        <v>43364</v>
      </c>
      <c r="H335" s="16">
        <v>45.6</v>
      </c>
      <c r="I335" s="16">
        <v>599.51</v>
      </c>
      <c r="J335" s="16">
        <v>160.94</v>
      </c>
      <c r="K335" s="16">
        <v>980.4</v>
      </c>
      <c r="L335" s="16"/>
      <c r="M335" s="16">
        <v>747.04</v>
      </c>
      <c r="N335" s="16"/>
      <c r="O335" s="16"/>
      <c r="P335" s="16"/>
      <c r="Q335" s="16"/>
      <c r="R335" s="16"/>
      <c r="S335" s="16"/>
      <c r="T335" s="16"/>
      <c r="U335" s="16"/>
      <c r="V335" s="16"/>
      <c r="W335" s="16"/>
      <c r="X335" s="16"/>
      <c r="Y335" s="16"/>
      <c r="Z335" s="16">
        <v>56.33</v>
      </c>
      <c r="AA335" s="16">
        <v>214.59</v>
      </c>
      <c r="AB335" s="16">
        <f t="shared" si="7"/>
        <v>2804.41</v>
      </c>
      <c r="AC335" s="16">
        <v>2804.41</v>
      </c>
      <c r="AD335" s="15">
        <v>43367</v>
      </c>
      <c r="AE335" s="229" t="s">
        <v>1348</v>
      </c>
      <c r="AF335" s="14"/>
      <c r="AG335" s="19"/>
      <c r="AH335" s="19"/>
      <c r="AI335" s="19"/>
      <c r="AJ335" s="19"/>
    </row>
    <row r="336" spans="1:36" s="4" customFormat="1" ht="27.6" x14ac:dyDescent="0.25">
      <c r="A336" s="229" t="s">
        <v>943</v>
      </c>
      <c r="B336" s="227" t="s">
        <v>1705</v>
      </c>
      <c r="C336" s="227"/>
      <c r="D336" s="47" t="s">
        <v>2021</v>
      </c>
      <c r="E336" s="47" t="s">
        <v>2723</v>
      </c>
      <c r="F336" s="47" t="s">
        <v>1621</v>
      </c>
      <c r="G336" s="15">
        <v>43376</v>
      </c>
      <c r="H336" s="16">
        <v>45.6</v>
      </c>
      <c r="I336" s="16">
        <v>599.51</v>
      </c>
      <c r="J336" s="16">
        <v>160.94</v>
      </c>
      <c r="K336" s="16">
        <v>980.4</v>
      </c>
      <c r="L336" s="16"/>
      <c r="M336" s="16">
        <v>747.04</v>
      </c>
      <c r="N336" s="16"/>
      <c r="O336" s="16"/>
      <c r="P336" s="16"/>
      <c r="Q336" s="16"/>
      <c r="R336" s="16"/>
      <c r="S336" s="16"/>
      <c r="T336" s="16"/>
      <c r="U336" s="16"/>
      <c r="V336" s="16"/>
      <c r="W336" s="16"/>
      <c r="X336" s="16"/>
      <c r="Y336" s="16"/>
      <c r="Z336" s="16">
        <v>56.33</v>
      </c>
      <c r="AA336" s="16">
        <v>214.59</v>
      </c>
      <c r="AB336" s="16">
        <f t="shared" si="7"/>
        <v>2804.41</v>
      </c>
      <c r="AC336" s="16">
        <v>2804.41</v>
      </c>
      <c r="AD336" s="15">
        <v>43376</v>
      </c>
      <c r="AE336" s="229" t="s">
        <v>1349</v>
      </c>
      <c r="AF336" s="14"/>
      <c r="AG336" s="19"/>
      <c r="AH336" s="19"/>
      <c r="AI336" s="19"/>
      <c r="AJ336" s="19"/>
    </row>
    <row r="337" spans="1:36" s="4" customFormat="1" ht="27.6" x14ac:dyDescent="0.25">
      <c r="A337" s="229" t="s">
        <v>944</v>
      </c>
      <c r="B337" s="227" t="s">
        <v>1705</v>
      </c>
      <c r="C337" s="227"/>
      <c r="D337" s="47" t="s">
        <v>2021</v>
      </c>
      <c r="E337" s="47" t="s">
        <v>2724</v>
      </c>
      <c r="F337" s="47" t="s">
        <v>1621</v>
      </c>
      <c r="G337" s="15">
        <v>43354</v>
      </c>
      <c r="H337" s="16">
        <v>45.6</v>
      </c>
      <c r="I337" s="16">
        <v>599.51</v>
      </c>
      <c r="J337" s="16">
        <v>160.94</v>
      </c>
      <c r="K337" s="16">
        <v>980.4</v>
      </c>
      <c r="L337" s="16"/>
      <c r="M337" s="16">
        <v>747.04</v>
      </c>
      <c r="N337" s="16"/>
      <c r="O337" s="16"/>
      <c r="P337" s="16"/>
      <c r="Q337" s="16"/>
      <c r="R337" s="16"/>
      <c r="S337" s="16"/>
      <c r="T337" s="16"/>
      <c r="U337" s="16"/>
      <c r="V337" s="16"/>
      <c r="W337" s="16"/>
      <c r="X337" s="16"/>
      <c r="Y337" s="16"/>
      <c r="Z337" s="16">
        <v>56.33</v>
      </c>
      <c r="AA337" s="16">
        <v>214.59</v>
      </c>
      <c r="AB337" s="16">
        <f t="shared" si="7"/>
        <v>2804.41</v>
      </c>
      <c r="AC337" s="16">
        <v>2804.41</v>
      </c>
      <c r="AD337" s="15">
        <v>43360</v>
      </c>
      <c r="AE337" s="229" t="s">
        <v>1350</v>
      </c>
      <c r="AF337" s="14"/>
      <c r="AG337" s="19"/>
      <c r="AH337" s="19"/>
      <c r="AI337" s="19"/>
      <c r="AJ337" s="19"/>
    </row>
    <row r="338" spans="1:36" s="4" customFormat="1" ht="27.6" x14ac:dyDescent="0.25">
      <c r="A338" s="229" t="s">
        <v>945</v>
      </c>
      <c r="B338" s="227" t="s">
        <v>1742</v>
      </c>
      <c r="C338" s="227"/>
      <c r="D338" s="47" t="s">
        <v>2021</v>
      </c>
      <c r="E338" s="47" t="s">
        <v>2725</v>
      </c>
      <c r="F338" s="47" t="s">
        <v>1621</v>
      </c>
      <c r="G338" s="15">
        <v>43382</v>
      </c>
      <c r="H338" s="16">
        <v>45.6</v>
      </c>
      <c r="I338" s="16">
        <v>599.51</v>
      </c>
      <c r="J338" s="16">
        <v>160.94</v>
      </c>
      <c r="K338" s="16">
        <v>980.4</v>
      </c>
      <c r="L338" s="16"/>
      <c r="M338" s="16">
        <v>747.04</v>
      </c>
      <c r="N338" s="16"/>
      <c r="O338" s="16"/>
      <c r="P338" s="16"/>
      <c r="Q338" s="16"/>
      <c r="R338" s="16"/>
      <c r="S338" s="16"/>
      <c r="T338" s="16"/>
      <c r="U338" s="16"/>
      <c r="V338" s="16"/>
      <c r="W338" s="16"/>
      <c r="X338" s="16"/>
      <c r="Y338" s="16"/>
      <c r="Z338" s="16">
        <v>56.33</v>
      </c>
      <c r="AA338" s="16">
        <v>214.59</v>
      </c>
      <c r="AB338" s="16">
        <f t="shared" si="7"/>
        <v>2804.41</v>
      </c>
      <c r="AC338" s="16">
        <v>2804.41</v>
      </c>
      <c r="AD338" s="15">
        <v>43390</v>
      </c>
      <c r="AE338" s="229" t="s">
        <v>1351</v>
      </c>
      <c r="AF338" s="14"/>
      <c r="AG338" s="19"/>
      <c r="AH338" s="19"/>
      <c r="AI338" s="19"/>
      <c r="AJ338" s="19"/>
    </row>
    <row r="339" spans="1:36" s="4" customFormat="1" ht="27.6" x14ac:dyDescent="0.25">
      <c r="A339" s="229" t="s">
        <v>946</v>
      </c>
      <c r="B339" s="227" t="s">
        <v>1742</v>
      </c>
      <c r="C339" s="227"/>
      <c r="D339" s="47" t="s">
        <v>2021</v>
      </c>
      <c r="E339" s="47" t="s">
        <v>2726</v>
      </c>
      <c r="F339" s="47" t="s">
        <v>1621</v>
      </c>
      <c r="G339" s="15">
        <v>43371</v>
      </c>
      <c r="H339" s="16">
        <v>45.6</v>
      </c>
      <c r="I339" s="16">
        <v>599.51</v>
      </c>
      <c r="J339" s="16">
        <v>160.94</v>
      </c>
      <c r="K339" s="16">
        <v>980.4</v>
      </c>
      <c r="L339" s="16"/>
      <c r="M339" s="16">
        <v>747.04</v>
      </c>
      <c r="N339" s="16"/>
      <c r="O339" s="16"/>
      <c r="P339" s="16"/>
      <c r="Q339" s="16"/>
      <c r="R339" s="16"/>
      <c r="S339" s="16"/>
      <c r="T339" s="16"/>
      <c r="U339" s="16"/>
      <c r="V339" s="16"/>
      <c r="W339" s="16"/>
      <c r="X339" s="16"/>
      <c r="Y339" s="16"/>
      <c r="Z339" s="16">
        <v>56.33</v>
      </c>
      <c r="AA339" s="16">
        <v>214.59</v>
      </c>
      <c r="AB339" s="16">
        <f>SUM(H340:AA340)</f>
        <v>2804.41</v>
      </c>
      <c r="AC339" s="16">
        <v>2804.41</v>
      </c>
      <c r="AD339" s="15">
        <v>43378</v>
      </c>
      <c r="AE339" s="229" t="s">
        <v>1352</v>
      </c>
      <c r="AF339" s="14"/>
      <c r="AG339" s="19"/>
      <c r="AH339" s="19"/>
      <c r="AI339" s="19"/>
      <c r="AJ339" s="19"/>
    </row>
    <row r="340" spans="1:36" s="4" customFormat="1" ht="27.6" x14ac:dyDescent="0.25">
      <c r="A340" s="229" t="s">
        <v>947</v>
      </c>
      <c r="B340" s="227" t="s">
        <v>1742</v>
      </c>
      <c r="C340" s="227"/>
      <c r="D340" s="47" t="s">
        <v>2021</v>
      </c>
      <c r="E340" s="47" t="s">
        <v>2727</v>
      </c>
      <c r="F340" s="47" t="s">
        <v>1621</v>
      </c>
      <c r="G340" s="15">
        <v>43384</v>
      </c>
      <c r="H340" s="16">
        <v>45.6</v>
      </c>
      <c r="I340" s="16">
        <v>599.51</v>
      </c>
      <c r="J340" s="16">
        <v>160.94</v>
      </c>
      <c r="K340" s="16">
        <v>980.4</v>
      </c>
      <c r="L340" s="16"/>
      <c r="M340" s="16">
        <v>747.04</v>
      </c>
      <c r="N340" s="16"/>
      <c r="O340" s="16"/>
      <c r="P340" s="16"/>
      <c r="Q340" s="16"/>
      <c r="R340" s="16"/>
      <c r="S340" s="16"/>
      <c r="T340" s="16"/>
      <c r="U340" s="16"/>
      <c r="V340" s="16"/>
      <c r="W340" s="16"/>
      <c r="X340" s="16"/>
      <c r="Y340" s="16"/>
      <c r="Z340" s="16">
        <v>56.33</v>
      </c>
      <c r="AA340" s="16">
        <v>214.59</v>
      </c>
      <c r="AB340" s="16">
        <f t="shared" ref="AB340:AB369" si="8">SUM(H340:AA340)</f>
        <v>2804.41</v>
      </c>
      <c r="AC340" s="16">
        <v>2804.81</v>
      </c>
      <c r="AD340" s="15">
        <v>43392</v>
      </c>
      <c r="AE340" s="229" t="s">
        <v>1353</v>
      </c>
      <c r="AF340" s="14"/>
      <c r="AG340" s="19"/>
      <c r="AH340" s="19"/>
      <c r="AI340" s="19"/>
      <c r="AJ340" s="19"/>
    </row>
    <row r="341" spans="1:36" s="4" customFormat="1" ht="56.4" customHeight="1" x14ac:dyDescent="0.25">
      <c r="A341" s="229" t="s">
        <v>948</v>
      </c>
      <c r="B341" s="227" t="s">
        <v>2728</v>
      </c>
      <c r="C341" s="227"/>
      <c r="D341" s="47" t="s">
        <v>2021</v>
      </c>
      <c r="E341" s="47" t="s">
        <v>2729</v>
      </c>
      <c r="F341" s="47" t="s">
        <v>1604</v>
      </c>
      <c r="G341" s="15">
        <v>43410</v>
      </c>
      <c r="H341" s="16">
        <v>35.08</v>
      </c>
      <c r="I341" s="16">
        <v>460.15</v>
      </c>
      <c r="J341" s="16">
        <v>122.8</v>
      </c>
      <c r="K341" s="16">
        <v>751.62</v>
      </c>
      <c r="L341" s="16"/>
      <c r="M341" s="16">
        <v>572.15</v>
      </c>
      <c r="N341" s="16"/>
      <c r="O341" s="16"/>
      <c r="P341" s="16"/>
      <c r="Q341" s="16"/>
      <c r="R341" s="16"/>
      <c r="S341" s="16"/>
      <c r="T341" s="16"/>
      <c r="U341" s="16"/>
      <c r="V341" s="16"/>
      <c r="W341" s="16"/>
      <c r="X341" s="16"/>
      <c r="Y341" s="16"/>
      <c r="Z341" s="16">
        <v>43.18</v>
      </c>
      <c r="AA341" s="16">
        <v>164.63</v>
      </c>
      <c r="AB341" s="16">
        <f t="shared" si="8"/>
        <v>2149.61</v>
      </c>
      <c r="AC341" s="16">
        <v>2149.61</v>
      </c>
      <c r="AD341" s="15">
        <v>43410</v>
      </c>
      <c r="AE341" s="229" t="s">
        <v>1354</v>
      </c>
      <c r="AF341" s="14"/>
      <c r="AG341" s="19"/>
      <c r="AH341" s="19"/>
      <c r="AI341" s="19"/>
      <c r="AJ341" s="19"/>
    </row>
    <row r="342" spans="1:36" s="4" customFormat="1" ht="27.6" x14ac:dyDescent="0.25">
      <c r="A342" s="229" t="s">
        <v>949</v>
      </c>
      <c r="B342" s="227" t="s">
        <v>2730</v>
      </c>
      <c r="C342" s="227"/>
      <c r="D342" s="47" t="s">
        <v>2021</v>
      </c>
      <c r="E342" s="47" t="s">
        <v>2731</v>
      </c>
      <c r="F342" s="47" t="s">
        <v>2119</v>
      </c>
      <c r="G342" s="15">
        <v>43552</v>
      </c>
      <c r="H342" s="16">
        <v>187.02</v>
      </c>
      <c r="I342" s="16">
        <v>2512.71</v>
      </c>
      <c r="J342" s="16">
        <v>670.86</v>
      </c>
      <c r="K342" s="16">
        <v>4102.47</v>
      </c>
      <c r="L342" s="16">
        <v>3126.66</v>
      </c>
      <c r="M342" s="16"/>
      <c r="N342" s="16"/>
      <c r="O342" s="16"/>
      <c r="P342" s="16"/>
      <c r="Q342" s="16"/>
      <c r="R342" s="16"/>
      <c r="S342" s="16"/>
      <c r="T342" s="16"/>
      <c r="U342" s="16"/>
      <c r="V342" s="16"/>
      <c r="W342" s="16"/>
      <c r="X342" s="16"/>
      <c r="Y342" s="16"/>
      <c r="Z342" s="16">
        <v>235.83</v>
      </c>
      <c r="AA342" s="16">
        <v>894.48</v>
      </c>
      <c r="AB342" s="16">
        <f t="shared" si="8"/>
        <v>11730.03</v>
      </c>
      <c r="AC342" s="16">
        <v>11801.52</v>
      </c>
      <c r="AD342" s="15">
        <v>43755</v>
      </c>
      <c r="AE342" s="229" t="s">
        <v>1355</v>
      </c>
      <c r="AF342" s="14"/>
      <c r="AG342" s="19"/>
      <c r="AH342" s="19"/>
      <c r="AI342" s="19"/>
      <c r="AJ342" s="19"/>
    </row>
    <row r="343" spans="1:36" s="4" customFormat="1" ht="48.75" customHeight="1" x14ac:dyDescent="0.25">
      <c r="A343" s="229" t="s">
        <v>950</v>
      </c>
      <c r="B343" s="227" t="s">
        <v>2732</v>
      </c>
      <c r="C343" s="227"/>
      <c r="D343" s="47" t="s">
        <v>2021</v>
      </c>
      <c r="E343" s="47" t="s">
        <v>1792</v>
      </c>
      <c r="F343" s="47" t="s">
        <v>1610</v>
      </c>
      <c r="G343" s="15">
        <v>43384</v>
      </c>
      <c r="H343" s="134"/>
      <c r="I343" s="134"/>
      <c r="J343" s="134"/>
      <c r="K343" s="16">
        <v>825</v>
      </c>
      <c r="L343" s="16"/>
      <c r="M343" s="16"/>
      <c r="N343" s="16"/>
      <c r="O343" s="16"/>
      <c r="P343" s="16"/>
      <c r="Q343" s="16"/>
      <c r="R343" s="16"/>
      <c r="S343" s="16"/>
      <c r="T343" s="16"/>
      <c r="U343" s="16"/>
      <c r="V343" s="16"/>
      <c r="W343" s="16"/>
      <c r="X343" s="16"/>
      <c r="Y343" s="16"/>
      <c r="Z343" s="17">
        <v>0</v>
      </c>
      <c r="AA343" s="16"/>
      <c r="AB343" s="16">
        <f t="shared" si="8"/>
        <v>825</v>
      </c>
      <c r="AC343" s="16">
        <v>823.93</v>
      </c>
      <c r="AD343" s="15">
        <v>43647</v>
      </c>
      <c r="AE343" s="229" t="s">
        <v>1356</v>
      </c>
      <c r="AF343" s="14"/>
      <c r="AG343" s="19"/>
      <c r="AH343" s="19"/>
      <c r="AI343" s="19"/>
      <c r="AJ343" s="19"/>
    </row>
    <row r="344" spans="1:36" s="4" customFormat="1" ht="17.25" customHeight="1" x14ac:dyDescent="0.25">
      <c r="A344" s="229" t="s">
        <v>951</v>
      </c>
      <c r="B344" s="227" t="s">
        <v>2733</v>
      </c>
      <c r="C344" s="227"/>
      <c r="D344" s="47" t="s">
        <v>2021</v>
      </c>
      <c r="E344" s="47" t="s">
        <v>2734</v>
      </c>
      <c r="F344" s="47" t="s">
        <v>1629</v>
      </c>
      <c r="G344" s="15">
        <v>43441</v>
      </c>
      <c r="H344" s="16">
        <v>45.6</v>
      </c>
      <c r="I344" s="16">
        <v>599.51</v>
      </c>
      <c r="J344" s="16">
        <v>160.94</v>
      </c>
      <c r="K344" s="16">
        <v>980.4</v>
      </c>
      <c r="L344" s="16"/>
      <c r="M344" s="16">
        <v>747.04</v>
      </c>
      <c r="N344" s="16"/>
      <c r="O344" s="16"/>
      <c r="P344" s="16"/>
      <c r="Q344" s="16"/>
      <c r="R344" s="16"/>
      <c r="S344" s="16"/>
      <c r="T344" s="16"/>
      <c r="U344" s="16"/>
      <c r="V344" s="16"/>
      <c r="W344" s="16"/>
      <c r="X344" s="16"/>
      <c r="Y344" s="16"/>
      <c r="Z344" s="16">
        <v>56.33</v>
      </c>
      <c r="AA344" s="16">
        <v>214.59</v>
      </c>
      <c r="AB344" s="16">
        <f t="shared" si="8"/>
        <v>2804.41</v>
      </c>
      <c r="AC344" s="16">
        <v>2804.41</v>
      </c>
      <c r="AD344" s="15">
        <v>43448</v>
      </c>
      <c r="AE344" s="229" t="s">
        <v>1357</v>
      </c>
      <c r="AF344" s="14"/>
      <c r="AG344" s="19"/>
      <c r="AH344" s="19"/>
      <c r="AI344" s="19"/>
      <c r="AJ344" s="19"/>
    </row>
    <row r="345" spans="1:36" s="4" customFormat="1" ht="27.6" x14ac:dyDescent="0.25">
      <c r="A345" s="229" t="s">
        <v>952</v>
      </c>
      <c r="B345" s="227" t="s">
        <v>2735</v>
      </c>
      <c r="C345" s="227"/>
      <c r="D345" s="47" t="s">
        <v>2021</v>
      </c>
      <c r="E345" s="47" t="s">
        <v>2736</v>
      </c>
      <c r="F345" s="47" t="s">
        <v>1629</v>
      </c>
      <c r="G345" s="15">
        <v>43521</v>
      </c>
      <c r="H345" s="16">
        <v>67.760000000000005</v>
      </c>
      <c r="I345" s="16">
        <v>894.49</v>
      </c>
      <c r="J345" s="16">
        <v>239.89</v>
      </c>
      <c r="K345" s="16">
        <v>1462.36</v>
      </c>
      <c r="L345" s="16"/>
      <c r="M345" s="16">
        <v>1114.05</v>
      </c>
      <c r="N345" s="16"/>
      <c r="O345" s="16"/>
      <c r="P345" s="16"/>
      <c r="Q345" s="16"/>
      <c r="R345" s="16"/>
      <c r="S345" s="16"/>
      <c r="T345" s="16"/>
      <c r="U345" s="16"/>
      <c r="V345" s="16"/>
      <c r="W345" s="16"/>
      <c r="X345" s="16"/>
      <c r="Y345" s="16"/>
      <c r="Z345" s="16">
        <v>84.03</v>
      </c>
      <c r="AA345" s="16">
        <v>319.85000000000002</v>
      </c>
      <c r="AB345" s="16">
        <f t="shared" si="8"/>
        <v>4182.43</v>
      </c>
      <c r="AC345" s="16">
        <v>4178.6499999999996</v>
      </c>
      <c r="AD345" s="15">
        <v>43676</v>
      </c>
      <c r="AE345" s="229" t="s">
        <v>1358</v>
      </c>
      <c r="AF345" s="14"/>
      <c r="AG345" s="19"/>
      <c r="AH345" s="19"/>
      <c r="AI345" s="19"/>
      <c r="AJ345" s="19"/>
    </row>
    <row r="346" spans="1:36" s="4" customFormat="1" ht="27.6" x14ac:dyDescent="0.25">
      <c r="A346" s="229" t="s">
        <v>953</v>
      </c>
      <c r="B346" s="227" t="s">
        <v>1734</v>
      </c>
      <c r="C346" s="227"/>
      <c r="D346" s="47" t="s">
        <v>2021</v>
      </c>
      <c r="E346" s="47" t="s">
        <v>2737</v>
      </c>
      <c r="F346" s="47" t="s">
        <v>1612</v>
      </c>
      <c r="G346" s="15">
        <v>43468</v>
      </c>
      <c r="H346" s="16">
        <v>62.07</v>
      </c>
      <c r="I346" s="16">
        <v>833.94</v>
      </c>
      <c r="J346" s="16">
        <v>222.65</v>
      </c>
      <c r="K346" s="16">
        <v>1361.56</v>
      </c>
      <c r="L346" s="16"/>
      <c r="M346" s="16">
        <v>1037.7</v>
      </c>
      <c r="N346" s="16"/>
      <c r="O346" s="16"/>
      <c r="P346" s="16"/>
      <c r="Q346" s="16"/>
      <c r="R346" s="16"/>
      <c r="S346" s="16"/>
      <c r="T346" s="16"/>
      <c r="U346" s="16"/>
      <c r="V346" s="16"/>
      <c r="W346" s="16"/>
      <c r="X346" s="16"/>
      <c r="Y346" s="16"/>
      <c r="Z346" s="16">
        <v>78.87</v>
      </c>
      <c r="AA346" s="16">
        <v>296.87</v>
      </c>
      <c r="AB346" s="16">
        <f t="shared" si="8"/>
        <v>3893.66</v>
      </c>
      <c r="AC346" s="16">
        <v>4024.52</v>
      </c>
      <c r="AD346" s="15">
        <v>44285</v>
      </c>
      <c r="AE346" s="229" t="s">
        <v>1359</v>
      </c>
      <c r="AF346" s="14"/>
      <c r="AG346" s="19"/>
      <c r="AH346" s="19"/>
      <c r="AI346" s="19"/>
      <c r="AJ346" s="19"/>
    </row>
    <row r="347" spans="1:36" s="4" customFormat="1" ht="27.6" x14ac:dyDescent="0.25">
      <c r="A347" s="229" t="s">
        <v>954</v>
      </c>
      <c r="B347" s="227" t="s">
        <v>2738</v>
      </c>
      <c r="C347" s="227"/>
      <c r="D347" s="47" t="s">
        <v>2021</v>
      </c>
      <c r="E347" s="47" t="s">
        <v>2739</v>
      </c>
      <c r="F347" s="47" t="s">
        <v>1614</v>
      </c>
      <c r="G347" s="15">
        <v>43658</v>
      </c>
      <c r="H347" s="16">
        <v>249.16</v>
      </c>
      <c r="I347" s="16">
        <v>3347.36</v>
      </c>
      <c r="J347" s="16">
        <v>893.72</v>
      </c>
      <c r="K347" s="16">
        <v>5465.2</v>
      </c>
      <c r="L347" s="16"/>
      <c r="M347" s="16">
        <v>4165.28</v>
      </c>
      <c r="N347" s="16"/>
      <c r="O347" s="16"/>
      <c r="P347" s="16"/>
      <c r="Q347" s="16"/>
      <c r="R347" s="16"/>
      <c r="S347" s="16"/>
      <c r="T347" s="16"/>
      <c r="U347" s="16"/>
      <c r="V347" s="16"/>
      <c r="W347" s="16"/>
      <c r="X347" s="16"/>
      <c r="Y347" s="16"/>
      <c r="Z347" s="16">
        <v>314.16000000000003</v>
      </c>
      <c r="AA347" s="16">
        <v>1191.6400000000001</v>
      </c>
      <c r="AB347" s="16">
        <f t="shared" si="8"/>
        <v>15626.519999999997</v>
      </c>
      <c r="AC347" s="16">
        <v>15817.74</v>
      </c>
      <c r="AD347" s="15">
        <v>43794</v>
      </c>
      <c r="AE347" s="229" t="s">
        <v>1360</v>
      </c>
      <c r="AF347" s="14"/>
      <c r="AG347" s="19"/>
      <c r="AH347" s="19"/>
      <c r="AI347" s="19"/>
      <c r="AJ347" s="19"/>
    </row>
    <row r="348" spans="1:36" s="4" customFormat="1" ht="27.6" x14ac:dyDescent="0.25">
      <c r="A348" s="229" t="s">
        <v>4</v>
      </c>
      <c r="B348" s="227" t="s">
        <v>1729</v>
      </c>
      <c r="C348" s="227"/>
      <c r="D348" s="47" t="s">
        <v>2021</v>
      </c>
      <c r="E348" s="47" t="s">
        <v>2740</v>
      </c>
      <c r="F348" s="47" t="s">
        <v>1600</v>
      </c>
      <c r="G348" s="15">
        <v>43623</v>
      </c>
      <c r="H348" s="16">
        <v>901.87</v>
      </c>
      <c r="I348" s="16">
        <v>11845.84</v>
      </c>
      <c r="J348" s="16">
        <v>3180.78</v>
      </c>
      <c r="K348" s="16">
        <v>19373.349999999999</v>
      </c>
      <c r="L348" s="16"/>
      <c r="M348" s="16">
        <v>14759.8</v>
      </c>
      <c r="N348" s="16"/>
      <c r="O348" s="16"/>
      <c r="P348" s="16"/>
      <c r="Q348" s="16"/>
      <c r="R348" s="16"/>
      <c r="S348" s="16"/>
      <c r="T348" s="16"/>
      <c r="U348" s="16"/>
      <c r="V348" s="16"/>
      <c r="W348" s="16"/>
      <c r="X348" s="16"/>
      <c r="Y348" s="16"/>
      <c r="Z348" s="16">
        <v>1113.08</v>
      </c>
      <c r="AA348" s="16">
        <v>4241.09</v>
      </c>
      <c r="AB348" s="16">
        <f t="shared" si="8"/>
        <v>55415.81</v>
      </c>
      <c r="AC348" s="16">
        <v>55803.72</v>
      </c>
      <c r="AD348" s="15">
        <v>43749</v>
      </c>
      <c r="AE348" s="229" t="s">
        <v>1361</v>
      </c>
      <c r="AF348" s="14"/>
      <c r="AG348" s="19"/>
      <c r="AH348" s="19"/>
      <c r="AI348" s="19"/>
      <c r="AJ348" s="19"/>
    </row>
    <row r="349" spans="1:36" s="4" customFormat="1" ht="27.6" x14ac:dyDescent="0.25">
      <c r="A349" s="229" t="s">
        <v>955</v>
      </c>
      <c r="B349" s="227" t="s">
        <v>1705</v>
      </c>
      <c r="C349" s="227"/>
      <c r="D349" s="47" t="s">
        <v>2021</v>
      </c>
      <c r="E349" s="47" t="s">
        <v>2741</v>
      </c>
      <c r="F349" s="47" t="s">
        <v>1621</v>
      </c>
      <c r="G349" s="15">
        <v>43399</v>
      </c>
      <c r="H349" s="16">
        <v>45.6</v>
      </c>
      <c r="I349" s="16">
        <v>599.51</v>
      </c>
      <c r="J349" s="16">
        <v>160.94</v>
      </c>
      <c r="K349" s="16">
        <v>980.4</v>
      </c>
      <c r="L349" s="16"/>
      <c r="M349" s="16">
        <v>747.04</v>
      </c>
      <c r="N349" s="16"/>
      <c r="O349" s="16"/>
      <c r="P349" s="16"/>
      <c r="Q349" s="16"/>
      <c r="R349" s="16"/>
      <c r="S349" s="16"/>
      <c r="T349" s="16"/>
      <c r="U349" s="16"/>
      <c r="V349" s="16"/>
      <c r="W349" s="16"/>
      <c r="X349" s="16"/>
      <c r="Y349" s="16"/>
      <c r="Z349" s="16">
        <v>56.33</v>
      </c>
      <c r="AA349" s="16">
        <v>214.59</v>
      </c>
      <c r="AB349" s="16">
        <f t="shared" si="8"/>
        <v>2804.41</v>
      </c>
      <c r="AC349" s="16">
        <v>2804.41</v>
      </c>
      <c r="AD349" s="15">
        <v>43398</v>
      </c>
      <c r="AE349" s="229" t="s">
        <v>1362</v>
      </c>
      <c r="AF349" s="14"/>
      <c r="AG349" s="19"/>
      <c r="AH349" s="19"/>
      <c r="AI349" s="19"/>
      <c r="AJ349" s="19"/>
    </row>
    <row r="350" spans="1:36" s="4" customFormat="1" ht="27.6" x14ac:dyDescent="0.25">
      <c r="A350" s="229" t="s">
        <v>956</v>
      </c>
      <c r="B350" s="227" t="s">
        <v>2742</v>
      </c>
      <c r="C350" s="227"/>
      <c r="D350" s="47" t="s">
        <v>2021</v>
      </c>
      <c r="E350" s="47" t="s">
        <v>2743</v>
      </c>
      <c r="F350" s="47" t="s">
        <v>1619</v>
      </c>
      <c r="G350" s="15">
        <v>43469</v>
      </c>
      <c r="H350" s="16">
        <v>45.88</v>
      </c>
      <c r="I350" s="16">
        <v>603.19000000000005</v>
      </c>
      <c r="J350" s="16">
        <v>161.93</v>
      </c>
      <c r="K350" s="16">
        <v>986.42</v>
      </c>
      <c r="L350" s="16"/>
      <c r="M350" s="16">
        <v>751.62</v>
      </c>
      <c r="N350" s="16"/>
      <c r="O350" s="16"/>
      <c r="P350" s="16"/>
      <c r="Q350" s="16"/>
      <c r="R350" s="16"/>
      <c r="S350" s="16"/>
      <c r="T350" s="16"/>
      <c r="U350" s="16"/>
      <c r="V350" s="16"/>
      <c r="W350" s="16"/>
      <c r="X350" s="16"/>
      <c r="Y350" s="16"/>
      <c r="Z350" s="16">
        <v>56.68</v>
      </c>
      <c r="AA350" s="16">
        <v>215.91</v>
      </c>
      <c r="AB350" s="16">
        <f t="shared" si="8"/>
        <v>2821.6299999999997</v>
      </c>
      <c r="AC350" s="16">
        <v>2821.63</v>
      </c>
      <c r="AD350" s="15">
        <v>43481</v>
      </c>
      <c r="AE350" s="229" t="s">
        <v>1363</v>
      </c>
      <c r="AF350" s="14"/>
      <c r="AG350" s="19"/>
      <c r="AH350" s="19"/>
      <c r="AI350" s="19"/>
      <c r="AJ350" s="19"/>
    </row>
    <row r="351" spans="1:36" s="4" customFormat="1" ht="27.6" x14ac:dyDescent="0.25">
      <c r="A351" s="229" t="s">
        <v>957</v>
      </c>
      <c r="B351" s="227" t="s">
        <v>2744</v>
      </c>
      <c r="C351" s="227"/>
      <c r="D351" s="47" t="s">
        <v>2021</v>
      </c>
      <c r="E351" s="47" t="s">
        <v>2745</v>
      </c>
      <c r="F351" s="47" t="s">
        <v>1777</v>
      </c>
      <c r="G351" s="15">
        <v>43628</v>
      </c>
      <c r="H351" s="16">
        <v>63.1</v>
      </c>
      <c r="I351" s="16">
        <v>847.67</v>
      </c>
      <c r="J351" s="16">
        <v>226.32</v>
      </c>
      <c r="K351" s="16">
        <v>1383.98</v>
      </c>
      <c r="L351" s="16"/>
      <c r="M351" s="16">
        <v>1054.8</v>
      </c>
      <c r="N351" s="16"/>
      <c r="O351" s="16"/>
      <c r="P351" s="16"/>
      <c r="Q351" s="16"/>
      <c r="R351" s="16"/>
      <c r="S351" s="16"/>
      <c r="T351" s="16"/>
      <c r="U351" s="16"/>
      <c r="V351" s="16"/>
      <c r="W351" s="16"/>
      <c r="X351" s="16"/>
      <c r="Y351" s="16"/>
      <c r="Z351" s="16">
        <v>79.56</v>
      </c>
      <c r="AA351" s="16">
        <v>301.77</v>
      </c>
      <c r="AB351" s="16">
        <f t="shared" si="8"/>
        <v>3957.2</v>
      </c>
      <c r="AC351" s="16">
        <v>3957.2</v>
      </c>
      <c r="AD351" s="15">
        <v>44092</v>
      </c>
      <c r="AE351" s="229" t="s">
        <v>1364</v>
      </c>
      <c r="AF351" s="14"/>
      <c r="AG351" s="19"/>
      <c r="AH351" s="19"/>
      <c r="AI351" s="19"/>
      <c r="AJ351" s="19"/>
    </row>
    <row r="352" spans="1:36" s="4" customFormat="1" ht="27.6" x14ac:dyDescent="0.25">
      <c r="A352" s="229" t="s">
        <v>958</v>
      </c>
      <c r="B352" s="227" t="s">
        <v>2744</v>
      </c>
      <c r="C352" s="227"/>
      <c r="D352" s="47" t="s">
        <v>2021</v>
      </c>
      <c r="E352" s="47" t="s">
        <v>2746</v>
      </c>
      <c r="F352" s="47" t="s">
        <v>1612</v>
      </c>
      <c r="G352" s="15">
        <v>43425</v>
      </c>
      <c r="H352" s="16">
        <v>45.88</v>
      </c>
      <c r="I352" s="16">
        <v>603.19000000000005</v>
      </c>
      <c r="J352" s="16">
        <v>161.93</v>
      </c>
      <c r="K352" s="16">
        <v>986.42</v>
      </c>
      <c r="L352" s="16"/>
      <c r="M352" s="16">
        <v>751.62</v>
      </c>
      <c r="N352" s="16"/>
      <c r="O352" s="16"/>
      <c r="P352" s="16"/>
      <c r="Q352" s="16"/>
      <c r="R352" s="16"/>
      <c r="S352" s="16"/>
      <c r="T352" s="16"/>
      <c r="U352" s="16"/>
      <c r="V352" s="16"/>
      <c r="W352" s="16"/>
      <c r="X352" s="16"/>
      <c r="Y352" s="16"/>
      <c r="Z352" s="16">
        <v>56.68</v>
      </c>
      <c r="AA352" s="16">
        <v>215.91</v>
      </c>
      <c r="AB352" s="16">
        <f t="shared" si="8"/>
        <v>2821.6299999999997</v>
      </c>
      <c r="AC352" s="16">
        <v>2821.63</v>
      </c>
      <c r="AD352" s="15">
        <v>43431</v>
      </c>
      <c r="AE352" s="229" t="s">
        <v>1365</v>
      </c>
      <c r="AF352" s="14"/>
      <c r="AG352" s="19"/>
      <c r="AH352" s="19"/>
      <c r="AI352" s="19"/>
      <c r="AJ352" s="19"/>
    </row>
    <row r="353" spans="1:36" s="4" customFormat="1" ht="24" customHeight="1" x14ac:dyDescent="0.25">
      <c r="A353" s="594" t="s">
        <v>959</v>
      </c>
      <c r="B353" s="694" t="s">
        <v>3091</v>
      </c>
      <c r="C353" s="690"/>
      <c r="D353" s="619" t="s">
        <v>2021</v>
      </c>
      <c r="E353" s="619" t="s">
        <v>2747</v>
      </c>
      <c r="F353" s="619" t="s">
        <v>1633</v>
      </c>
      <c r="G353" s="598">
        <v>43224</v>
      </c>
      <c r="H353" s="16">
        <v>61.48</v>
      </c>
      <c r="I353" s="16">
        <v>825.94</v>
      </c>
      <c r="J353" s="16">
        <v>220.52</v>
      </c>
      <c r="K353" s="16">
        <v>1348.5</v>
      </c>
      <c r="L353" s="16"/>
      <c r="M353" s="16">
        <v>1027.75</v>
      </c>
      <c r="N353" s="16"/>
      <c r="O353" s="16"/>
      <c r="P353" s="16"/>
      <c r="Q353" s="16"/>
      <c r="R353" s="16"/>
      <c r="S353" s="16"/>
      <c r="T353" s="16"/>
      <c r="U353" s="16"/>
      <c r="V353" s="16"/>
      <c r="W353" s="16"/>
      <c r="X353" s="16"/>
      <c r="Y353" s="16"/>
      <c r="Z353" s="16">
        <v>77.52</v>
      </c>
      <c r="AA353" s="16">
        <v>294.02</v>
      </c>
      <c r="AB353" s="16">
        <f t="shared" si="8"/>
        <v>3855.73</v>
      </c>
      <c r="AC353" s="16"/>
      <c r="AD353" s="229"/>
      <c r="AE353" s="229"/>
      <c r="AF353" s="14"/>
      <c r="AG353" s="19"/>
      <c r="AH353" s="19"/>
      <c r="AI353" s="19"/>
      <c r="AJ353" s="19"/>
    </row>
    <row r="354" spans="1:36" s="4" customFormat="1" ht="18.75" customHeight="1" x14ac:dyDescent="0.25">
      <c r="A354" s="595"/>
      <c r="B354" s="696"/>
      <c r="C354" s="692"/>
      <c r="D354" s="620"/>
      <c r="E354" s="620"/>
      <c r="F354" s="620"/>
      <c r="G354" s="599"/>
      <c r="H354" s="16">
        <v>45.44</v>
      </c>
      <c r="I354" s="16">
        <v>597.4</v>
      </c>
      <c r="J354" s="16">
        <v>160.38</v>
      </c>
      <c r="K354" s="16">
        <v>976.96</v>
      </c>
      <c r="L354" s="16"/>
      <c r="M354" s="16">
        <v>744.41</v>
      </c>
      <c r="N354" s="16"/>
      <c r="O354" s="16"/>
      <c r="P354" s="16"/>
      <c r="Q354" s="16"/>
      <c r="R354" s="16"/>
      <c r="S354" s="16"/>
      <c r="T354" s="16"/>
      <c r="U354" s="16"/>
      <c r="V354" s="16"/>
      <c r="W354" s="16"/>
      <c r="X354" s="16"/>
      <c r="Y354" s="16"/>
      <c r="Z354" s="16">
        <v>56.13</v>
      </c>
      <c r="AA354" s="16">
        <v>213.84</v>
      </c>
      <c r="AB354" s="16">
        <f t="shared" si="8"/>
        <v>2794.56</v>
      </c>
      <c r="AC354" s="16"/>
      <c r="AD354" s="229"/>
      <c r="AE354" s="229"/>
      <c r="AF354" s="14"/>
      <c r="AG354" s="19"/>
      <c r="AH354" s="19"/>
      <c r="AI354" s="19"/>
      <c r="AJ354" s="19"/>
    </row>
    <row r="355" spans="1:36" s="4" customFormat="1" ht="27.75" customHeight="1" x14ac:dyDescent="0.25">
      <c r="A355" s="229" t="s">
        <v>960</v>
      </c>
      <c r="B355" s="227" t="s">
        <v>1714</v>
      </c>
      <c r="C355" s="227"/>
      <c r="D355" s="47" t="s">
        <v>2021</v>
      </c>
      <c r="E355" s="47" t="s">
        <v>2748</v>
      </c>
      <c r="F355" s="47" t="s">
        <v>1619</v>
      </c>
      <c r="G355" s="15">
        <v>43201</v>
      </c>
      <c r="H355" s="16">
        <v>45.32</v>
      </c>
      <c r="I355" s="16">
        <v>595.82000000000005</v>
      </c>
      <c r="J355" s="16">
        <v>159.94999999999999</v>
      </c>
      <c r="K355" s="16">
        <v>974.38</v>
      </c>
      <c r="L355" s="16"/>
      <c r="M355" s="16">
        <v>742.45</v>
      </c>
      <c r="N355" s="16"/>
      <c r="O355" s="16"/>
      <c r="P355" s="16"/>
      <c r="Q355" s="16"/>
      <c r="R355" s="16"/>
      <c r="S355" s="16"/>
      <c r="T355" s="16">
        <v>827.76</v>
      </c>
      <c r="U355" s="16"/>
      <c r="V355" s="16">
        <v>11903.16</v>
      </c>
      <c r="W355" s="16"/>
      <c r="X355" s="16"/>
      <c r="Y355" s="16"/>
      <c r="Z355" s="16">
        <v>55.98</v>
      </c>
      <c r="AA355" s="16">
        <v>213.27</v>
      </c>
      <c r="AB355" s="16">
        <f t="shared" si="8"/>
        <v>15518.09</v>
      </c>
      <c r="AC355" s="16">
        <v>15518.09</v>
      </c>
      <c r="AD355" s="15">
        <v>43209</v>
      </c>
      <c r="AE355" s="229" t="s">
        <v>1366</v>
      </c>
      <c r="AF355" s="14"/>
      <c r="AG355" s="19"/>
      <c r="AH355" s="19"/>
      <c r="AI355" s="19"/>
      <c r="AJ355" s="19"/>
    </row>
    <row r="356" spans="1:36" s="4" customFormat="1" ht="27.6" x14ac:dyDescent="0.25">
      <c r="A356" s="229" t="s">
        <v>961</v>
      </c>
      <c r="B356" s="227" t="s">
        <v>3116</v>
      </c>
      <c r="C356" s="227"/>
      <c r="D356" s="47" t="s">
        <v>2021</v>
      </c>
      <c r="E356" s="47" t="s">
        <v>2749</v>
      </c>
      <c r="F356" s="47" t="s">
        <v>1615</v>
      </c>
      <c r="G356" s="15">
        <v>43585</v>
      </c>
      <c r="H356" s="16">
        <v>67.709999999999994</v>
      </c>
      <c r="I356" s="16">
        <v>893.72</v>
      </c>
      <c r="J356" s="16">
        <v>239.68</v>
      </c>
      <c r="K356" s="16">
        <v>1461.09</v>
      </c>
      <c r="L356" s="16"/>
      <c r="M356" s="16">
        <v>1113.08</v>
      </c>
      <c r="N356" s="16"/>
      <c r="O356" s="16"/>
      <c r="P356" s="16"/>
      <c r="Q356" s="16"/>
      <c r="R356" s="16"/>
      <c r="S356" s="16"/>
      <c r="T356" s="16"/>
      <c r="U356" s="16"/>
      <c r="V356" s="16"/>
      <c r="W356" s="16"/>
      <c r="X356" s="16"/>
      <c r="Y356" s="16"/>
      <c r="Z356" s="16">
        <v>83.96</v>
      </c>
      <c r="AA356" s="16">
        <v>319.57</v>
      </c>
      <c r="AB356" s="16">
        <f t="shared" si="8"/>
        <v>4178.8099999999995</v>
      </c>
      <c r="AC356" s="16"/>
      <c r="AD356" s="229"/>
      <c r="AE356" s="229"/>
      <c r="AF356" s="14"/>
      <c r="AG356" s="19"/>
      <c r="AH356" s="19"/>
      <c r="AI356" s="19"/>
      <c r="AJ356" s="19"/>
    </row>
    <row r="357" spans="1:36" s="4" customFormat="1" ht="27.6" x14ac:dyDescent="0.25">
      <c r="A357" s="229" t="s">
        <v>962</v>
      </c>
      <c r="B357" s="227" t="s">
        <v>1742</v>
      </c>
      <c r="C357" s="227"/>
      <c r="D357" s="47" t="s">
        <v>2021</v>
      </c>
      <c r="E357" s="47" t="s">
        <v>2750</v>
      </c>
      <c r="F357" s="47" t="s">
        <v>1621</v>
      </c>
      <c r="G357" s="15">
        <v>43430</v>
      </c>
      <c r="H357" s="16">
        <v>45.88</v>
      </c>
      <c r="I357" s="16">
        <v>603.19000000000005</v>
      </c>
      <c r="J357" s="16">
        <v>161.93</v>
      </c>
      <c r="K357" s="16">
        <v>986.42</v>
      </c>
      <c r="L357" s="16"/>
      <c r="M357" s="16">
        <v>751.62</v>
      </c>
      <c r="N357" s="16"/>
      <c r="O357" s="16"/>
      <c r="P357" s="16"/>
      <c r="Q357" s="16"/>
      <c r="R357" s="16"/>
      <c r="S357" s="16"/>
      <c r="T357" s="16"/>
      <c r="U357" s="16"/>
      <c r="V357" s="16"/>
      <c r="W357" s="16"/>
      <c r="X357" s="16"/>
      <c r="Y357" s="16"/>
      <c r="Z357" s="16">
        <v>56.68</v>
      </c>
      <c r="AA357" s="16">
        <v>215.91</v>
      </c>
      <c r="AB357" s="16">
        <f t="shared" si="8"/>
        <v>2821.6299999999997</v>
      </c>
      <c r="AC357" s="16">
        <v>2821.63</v>
      </c>
      <c r="AD357" s="15">
        <v>43437</v>
      </c>
      <c r="AE357" s="229" t="s">
        <v>1367</v>
      </c>
      <c r="AF357" s="14"/>
      <c r="AG357" s="19"/>
      <c r="AH357" s="19"/>
      <c r="AI357" s="19"/>
      <c r="AJ357" s="19"/>
    </row>
    <row r="358" spans="1:36" s="4" customFormat="1" ht="27.6" x14ac:dyDescent="0.25">
      <c r="A358" s="229" t="s">
        <v>963</v>
      </c>
      <c r="B358" s="227" t="s">
        <v>2752</v>
      </c>
      <c r="C358" s="227"/>
      <c r="D358" s="47" t="s">
        <v>2021</v>
      </c>
      <c r="E358" s="47" t="s">
        <v>2751</v>
      </c>
      <c r="F358" s="47" t="s">
        <v>1612</v>
      </c>
      <c r="G358" s="15">
        <v>43549</v>
      </c>
      <c r="H358" s="16">
        <v>151.79</v>
      </c>
      <c r="I358" s="16">
        <v>2020.74</v>
      </c>
      <c r="J358" s="16">
        <v>540.77</v>
      </c>
      <c r="K358" s="16">
        <v>3301.49</v>
      </c>
      <c r="L358" s="16"/>
      <c r="M358" s="16">
        <v>2515.42</v>
      </c>
      <c r="N358" s="16"/>
      <c r="O358" s="16"/>
      <c r="P358" s="16"/>
      <c r="Q358" s="16"/>
      <c r="R358" s="16"/>
      <c r="S358" s="16"/>
      <c r="T358" s="16"/>
      <c r="U358" s="16"/>
      <c r="V358" s="16"/>
      <c r="W358" s="16"/>
      <c r="X358" s="16"/>
      <c r="Y358" s="16"/>
      <c r="Z358" s="16">
        <v>189.74</v>
      </c>
      <c r="AA358" s="16">
        <v>721.02</v>
      </c>
      <c r="AB358" s="16">
        <f t="shared" si="8"/>
        <v>9440.9699999999993</v>
      </c>
      <c r="AC358" s="16"/>
      <c r="AD358" s="229"/>
      <c r="AE358" s="229"/>
      <c r="AF358" s="14"/>
      <c r="AG358" s="19"/>
      <c r="AH358" s="19"/>
      <c r="AI358" s="19"/>
      <c r="AJ358" s="19"/>
    </row>
    <row r="359" spans="1:36" s="4" customFormat="1" ht="27.6" x14ac:dyDescent="0.25">
      <c r="A359" s="229" t="s">
        <v>964</v>
      </c>
      <c r="B359" s="227" t="s">
        <v>2753</v>
      </c>
      <c r="C359" s="227"/>
      <c r="D359" s="47" t="s">
        <v>2021</v>
      </c>
      <c r="E359" s="47" t="s">
        <v>2754</v>
      </c>
      <c r="F359" s="47" t="s">
        <v>1600</v>
      </c>
      <c r="G359" s="15">
        <v>44008</v>
      </c>
      <c r="H359" s="16">
        <v>46.96</v>
      </c>
      <c r="I359" s="16">
        <v>617.47</v>
      </c>
      <c r="J359" s="16">
        <v>165.77</v>
      </c>
      <c r="K359" s="16">
        <v>1009.77</v>
      </c>
      <c r="L359" s="16"/>
      <c r="M359" s="16">
        <v>769.42</v>
      </c>
      <c r="N359" s="16"/>
      <c r="O359" s="16"/>
      <c r="P359" s="16"/>
      <c r="Q359" s="16"/>
      <c r="R359" s="16"/>
      <c r="S359" s="16"/>
      <c r="T359" s="16"/>
      <c r="U359" s="16"/>
      <c r="V359" s="16"/>
      <c r="W359" s="16"/>
      <c r="X359" s="16"/>
      <c r="Y359" s="16"/>
      <c r="Z359" s="16">
        <v>58.02</v>
      </c>
      <c r="AA359" s="16">
        <v>221.01</v>
      </c>
      <c r="AB359" s="16">
        <f t="shared" si="8"/>
        <v>2888.42</v>
      </c>
      <c r="AC359" s="16">
        <v>2888.42</v>
      </c>
      <c r="AD359" s="15">
        <v>44131</v>
      </c>
      <c r="AE359" s="229" t="s">
        <v>1368</v>
      </c>
      <c r="AF359" s="14"/>
      <c r="AG359" s="19"/>
      <c r="AH359" s="19"/>
      <c r="AI359" s="19"/>
      <c r="AJ359" s="19"/>
    </row>
    <row r="360" spans="1:36" s="4" customFormat="1" ht="27.6" x14ac:dyDescent="0.25">
      <c r="A360" s="229" t="s">
        <v>965</v>
      </c>
      <c r="B360" s="227" t="s">
        <v>2755</v>
      </c>
      <c r="C360" s="227"/>
      <c r="D360" s="47" t="s">
        <v>2021</v>
      </c>
      <c r="E360" s="47" t="s">
        <v>2756</v>
      </c>
      <c r="F360" s="47" t="s">
        <v>1600</v>
      </c>
      <c r="G360" s="15">
        <v>43535</v>
      </c>
      <c r="H360" s="16">
        <v>67.760000000000005</v>
      </c>
      <c r="I360" s="16">
        <v>894.49</v>
      </c>
      <c r="J360" s="16">
        <v>239.89</v>
      </c>
      <c r="K360" s="16">
        <v>1462.36</v>
      </c>
      <c r="L360" s="16"/>
      <c r="M360" s="16">
        <v>1114.05</v>
      </c>
      <c r="N360" s="16"/>
      <c r="O360" s="16"/>
      <c r="P360" s="16"/>
      <c r="Q360" s="16"/>
      <c r="R360" s="16"/>
      <c r="S360" s="16"/>
      <c r="T360" s="16"/>
      <c r="U360" s="16"/>
      <c r="V360" s="16"/>
      <c r="W360" s="16"/>
      <c r="X360" s="16"/>
      <c r="Y360" s="16"/>
      <c r="Z360" s="16">
        <v>84.03</v>
      </c>
      <c r="AA360" s="16">
        <v>319.85000000000002</v>
      </c>
      <c r="AB360" s="16">
        <f t="shared" si="8"/>
        <v>4182.43</v>
      </c>
      <c r="AC360" s="16">
        <v>4182.43</v>
      </c>
      <c r="AD360" s="15">
        <v>43543</v>
      </c>
      <c r="AE360" s="229" t="s">
        <v>1369</v>
      </c>
      <c r="AF360" s="14"/>
      <c r="AG360" s="19"/>
      <c r="AH360" s="19"/>
      <c r="AI360" s="19"/>
      <c r="AJ360" s="19"/>
    </row>
    <row r="361" spans="1:36" s="4" customFormat="1" ht="27.6" x14ac:dyDescent="0.25">
      <c r="A361" s="229" t="s">
        <v>966</v>
      </c>
      <c r="B361" s="227" t="s">
        <v>1745</v>
      </c>
      <c r="C361" s="227"/>
      <c r="D361" s="47" t="s">
        <v>2021</v>
      </c>
      <c r="E361" s="47" t="s">
        <v>2441</v>
      </c>
      <c r="F361" s="47" t="s">
        <v>1817</v>
      </c>
      <c r="G361" s="15">
        <v>43551</v>
      </c>
      <c r="H361" s="16">
        <v>62.34</v>
      </c>
      <c r="I361" s="16">
        <v>837.57</v>
      </c>
      <c r="J361" s="16">
        <v>223.62</v>
      </c>
      <c r="K361" s="16">
        <v>1367.49</v>
      </c>
      <c r="L361" s="16"/>
      <c r="M361" s="16">
        <v>1042.22</v>
      </c>
      <c r="N361" s="16"/>
      <c r="O361" s="16"/>
      <c r="P361" s="16"/>
      <c r="Q361" s="16"/>
      <c r="R361" s="16"/>
      <c r="S361" s="16"/>
      <c r="T361" s="16"/>
      <c r="U361" s="16"/>
      <c r="V361" s="16"/>
      <c r="W361" s="16"/>
      <c r="X361" s="16"/>
      <c r="Y361" s="16"/>
      <c r="Z361" s="16">
        <v>78.61</v>
      </c>
      <c r="AA361" s="16">
        <v>298.16000000000003</v>
      </c>
      <c r="AB361" s="16">
        <f t="shared" si="8"/>
        <v>3910.0100000000007</v>
      </c>
      <c r="AC361" s="16">
        <v>3983.88</v>
      </c>
      <c r="AD361" s="15">
        <v>44165</v>
      </c>
      <c r="AE361" s="229" t="s">
        <v>1370</v>
      </c>
      <c r="AF361" s="14"/>
      <c r="AG361" s="19"/>
      <c r="AH361" s="19"/>
      <c r="AI361" s="19"/>
      <c r="AJ361" s="19"/>
    </row>
    <row r="362" spans="1:36" s="4" customFormat="1" ht="27.6" x14ac:dyDescent="0.25">
      <c r="A362" s="343" t="s">
        <v>967</v>
      </c>
      <c r="B362" s="227" t="s">
        <v>2757</v>
      </c>
      <c r="C362" s="227"/>
      <c r="D362" s="47" t="s">
        <v>2021</v>
      </c>
      <c r="E362" s="47" t="s">
        <v>2758</v>
      </c>
      <c r="F362" s="47" t="s">
        <v>1817</v>
      </c>
      <c r="G362" s="15">
        <v>43775</v>
      </c>
      <c r="H362" s="16">
        <v>630.5</v>
      </c>
      <c r="I362" s="16">
        <v>8470.2000000000007</v>
      </c>
      <c r="J362" s="16">
        <v>2261.5</v>
      </c>
      <c r="K362" s="16">
        <v>13829.2</v>
      </c>
      <c r="L362" s="16">
        <v>10539.8</v>
      </c>
      <c r="M362" s="16"/>
      <c r="N362" s="16"/>
      <c r="O362" s="16"/>
      <c r="P362" s="16"/>
      <c r="Q362" s="16"/>
      <c r="R362" s="16"/>
      <c r="S362" s="16"/>
      <c r="T362" s="16"/>
      <c r="U362" s="16"/>
      <c r="V362" s="16"/>
      <c r="W362" s="16"/>
      <c r="X362" s="16"/>
      <c r="Y362" s="16"/>
      <c r="Z362" s="16">
        <v>794.9</v>
      </c>
      <c r="AA362" s="16">
        <v>3015.3</v>
      </c>
      <c r="AB362" s="16">
        <f t="shared" si="8"/>
        <v>39541.4</v>
      </c>
      <c r="AC362" s="16">
        <v>47206.55</v>
      </c>
      <c r="AD362" s="15">
        <v>45741</v>
      </c>
      <c r="AE362" s="343">
        <v>3992209</v>
      </c>
      <c r="AF362" s="14"/>
      <c r="AG362" s="19"/>
      <c r="AH362" s="19"/>
      <c r="AI362" s="19"/>
      <c r="AJ362" s="19"/>
    </row>
    <row r="363" spans="1:36" s="4" customFormat="1" ht="24" customHeight="1" x14ac:dyDescent="0.25">
      <c r="A363" s="229" t="s">
        <v>968</v>
      </c>
      <c r="B363" s="227" t="s">
        <v>1711</v>
      </c>
      <c r="C363" s="227"/>
      <c r="D363" s="47" t="s">
        <v>2021</v>
      </c>
      <c r="E363" s="47" t="s">
        <v>2759</v>
      </c>
      <c r="F363" s="47" t="s">
        <v>1614</v>
      </c>
      <c r="G363" s="15">
        <v>43452</v>
      </c>
      <c r="H363" s="16">
        <v>45.88</v>
      </c>
      <c r="I363" s="16">
        <v>603.19000000000005</v>
      </c>
      <c r="J363" s="16">
        <v>161.93</v>
      </c>
      <c r="K363" s="16">
        <v>986.42</v>
      </c>
      <c r="L363" s="16"/>
      <c r="M363" s="16">
        <v>751.62</v>
      </c>
      <c r="N363" s="16"/>
      <c r="O363" s="16"/>
      <c r="P363" s="16"/>
      <c r="Q363" s="16"/>
      <c r="R363" s="16"/>
      <c r="S363" s="16"/>
      <c r="T363" s="16"/>
      <c r="U363" s="16"/>
      <c r="V363" s="16"/>
      <c r="W363" s="16"/>
      <c r="X363" s="16"/>
      <c r="Y363" s="16"/>
      <c r="Z363" s="16">
        <v>56.68</v>
      </c>
      <c r="AA363" s="16">
        <v>215.91</v>
      </c>
      <c r="AB363" s="16">
        <f t="shared" si="8"/>
        <v>2821.6299999999997</v>
      </c>
      <c r="AC363" s="16">
        <v>2821.63</v>
      </c>
      <c r="AD363" s="15">
        <v>43454</v>
      </c>
      <c r="AE363" s="229" t="s">
        <v>1371</v>
      </c>
      <c r="AF363" s="14"/>
      <c r="AG363" s="19"/>
      <c r="AH363" s="19"/>
      <c r="AI363" s="19"/>
      <c r="AJ363" s="19"/>
    </row>
    <row r="364" spans="1:36" s="456" customFormat="1" ht="22.5" customHeight="1" x14ac:dyDescent="0.25">
      <c r="A364" s="455" t="s">
        <v>969</v>
      </c>
      <c r="B364" s="470" t="s">
        <v>2760</v>
      </c>
      <c r="C364" s="470" t="s">
        <v>6194</v>
      </c>
      <c r="D364" s="446"/>
      <c r="E364" s="446"/>
      <c r="F364" s="446" t="s">
        <v>1630</v>
      </c>
      <c r="G364" s="454">
        <v>45764</v>
      </c>
      <c r="H364" s="377">
        <v>697.07</v>
      </c>
      <c r="I364" s="377">
        <v>9365.2900000000009</v>
      </c>
      <c r="J364" s="377">
        <v>2500.41</v>
      </c>
      <c r="K364" s="377">
        <v>15290.55</v>
      </c>
      <c r="L364" s="377">
        <v>11653.51</v>
      </c>
      <c r="M364" s="377"/>
      <c r="N364" s="377"/>
      <c r="O364" s="377"/>
      <c r="P364" s="377"/>
      <c r="Q364" s="377">
        <v>59873.88</v>
      </c>
      <c r="R364" s="377"/>
      <c r="S364" s="377"/>
      <c r="T364" s="377"/>
      <c r="U364" s="377"/>
      <c r="V364" s="377"/>
      <c r="W364" s="377">
        <v>2091.3200000000002</v>
      </c>
      <c r="X364" s="377">
        <v>12153.57</v>
      </c>
      <c r="Y364" s="377"/>
      <c r="Z364" s="377">
        <v>878.9</v>
      </c>
      <c r="AA364" s="377">
        <v>3333.88</v>
      </c>
      <c r="AB364" s="377">
        <f t="shared" si="8"/>
        <v>117838.38</v>
      </c>
      <c r="AC364" s="377">
        <v>142329.49</v>
      </c>
      <c r="AD364" s="454">
        <v>45932</v>
      </c>
      <c r="AE364" s="455">
        <v>4131872</v>
      </c>
      <c r="AF364" s="393"/>
      <c r="AG364" s="319"/>
      <c r="AH364" s="319"/>
      <c r="AI364" s="319"/>
      <c r="AJ364" s="319"/>
    </row>
    <row r="365" spans="1:36" s="4" customFormat="1" ht="27.6" x14ac:dyDescent="0.25">
      <c r="A365" s="343" t="s">
        <v>970</v>
      </c>
      <c r="B365" s="227" t="s">
        <v>2761</v>
      </c>
      <c r="C365" s="227"/>
      <c r="D365" s="47" t="s">
        <v>2021</v>
      </c>
      <c r="E365" s="47" t="s">
        <v>2762</v>
      </c>
      <c r="F365" s="47" t="s">
        <v>1628</v>
      </c>
      <c r="G365" s="15">
        <v>43581</v>
      </c>
      <c r="H365" s="16">
        <v>46.04</v>
      </c>
      <c r="I365" s="16">
        <v>605.29</v>
      </c>
      <c r="J365" s="16">
        <v>162.49</v>
      </c>
      <c r="K365" s="16">
        <v>989.86</v>
      </c>
      <c r="L365" s="16">
        <v>754.24</v>
      </c>
      <c r="M365" s="16"/>
      <c r="N365" s="16"/>
      <c r="O365" s="16"/>
      <c r="P365" s="16"/>
      <c r="Q365" s="16"/>
      <c r="R365" s="16"/>
      <c r="S365" s="16"/>
      <c r="T365" s="16"/>
      <c r="U365" s="16"/>
      <c r="V365" s="16"/>
      <c r="W365" s="16"/>
      <c r="X365" s="16"/>
      <c r="Y365" s="16"/>
      <c r="Z365" s="16">
        <v>56.87</v>
      </c>
      <c r="AA365" s="16">
        <v>216.66</v>
      </c>
      <c r="AB365" s="16">
        <f t="shared" si="8"/>
        <v>2831.45</v>
      </c>
      <c r="AC365" s="16">
        <v>2831.45</v>
      </c>
      <c r="AD365" s="15">
        <v>43591</v>
      </c>
      <c r="AE365" s="343" t="s">
        <v>1372</v>
      </c>
      <c r="AF365" s="14"/>
      <c r="AG365" s="19"/>
      <c r="AH365" s="19"/>
      <c r="AI365" s="19"/>
      <c r="AJ365" s="19"/>
    </row>
    <row r="366" spans="1:36" s="4" customFormat="1" ht="27.6" x14ac:dyDescent="0.25">
      <c r="A366" s="229" t="s">
        <v>971</v>
      </c>
      <c r="B366" s="227" t="s">
        <v>2763</v>
      </c>
      <c r="C366" s="227"/>
      <c r="D366" s="47" t="s">
        <v>2021</v>
      </c>
      <c r="E366" s="47" t="s">
        <v>2764</v>
      </c>
      <c r="F366" s="47" t="s">
        <v>1616</v>
      </c>
      <c r="G366" s="15">
        <v>43467</v>
      </c>
      <c r="H366" s="16">
        <v>35.08</v>
      </c>
      <c r="I366" s="16">
        <v>460.15</v>
      </c>
      <c r="J366" s="16">
        <v>122.8</v>
      </c>
      <c r="K366" s="16">
        <v>751.62</v>
      </c>
      <c r="L366" s="16"/>
      <c r="M366" s="16">
        <v>572.15</v>
      </c>
      <c r="N366" s="16"/>
      <c r="O366" s="16"/>
      <c r="P366" s="16"/>
      <c r="Q366" s="16"/>
      <c r="R366" s="16"/>
      <c r="S366" s="16"/>
      <c r="T366" s="16"/>
      <c r="U366" s="16"/>
      <c r="V366" s="16"/>
      <c r="W366" s="16"/>
      <c r="X366" s="16"/>
      <c r="Y366" s="16"/>
      <c r="Z366" s="16">
        <v>43.18</v>
      </c>
      <c r="AA366" s="16">
        <v>164.63</v>
      </c>
      <c r="AB366" s="16">
        <f t="shared" si="8"/>
        <v>2149.61</v>
      </c>
      <c r="AC366" s="16">
        <v>2149.61</v>
      </c>
      <c r="AD366" s="15">
        <v>43487</v>
      </c>
      <c r="AE366" s="229" t="s">
        <v>1373</v>
      </c>
      <c r="AF366" s="14"/>
      <c r="AG366" s="19"/>
      <c r="AH366" s="19"/>
      <c r="AI366" s="19"/>
      <c r="AJ366" s="19"/>
    </row>
    <row r="367" spans="1:36" s="4" customFormat="1" ht="27.6" x14ac:dyDescent="0.25">
      <c r="A367" s="229" t="s">
        <v>972</v>
      </c>
      <c r="B367" s="227" t="s">
        <v>2765</v>
      </c>
      <c r="C367" s="227"/>
      <c r="D367" s="47" t="s">
        <v>2021</v>
      </c>
      <c r="E367" s="47" t="s">
        <v>2766</v>
      </c>
      <c r="F367" s="47" t="s">
        <v>1600</v>
      </c>
      <c r="G367" s="15">
        <v>43254</v>
      </c>
      <c r="H367" s="16">
        <v>45.44</v>
      </c>
      <c r="I367" s="16">
        <v>597.4</v>
      </c>
      <c r="J367" s="16">
        <v>160.38</v>
      </c>
      <c r="K367" s="16">
        <v>976.96</v>
      </c>
      <c r="L367" s="16"/>
      <c r="M367" s="16">
        <v>744.41</v>
      </c>
      <c r="N367" s="16"/>
      <c r="O367" s="16"/>
      <c r="P367" s="16"/>
      <c r="Q367" s="16"/>
      <c r="R367" s="16"/>
      <c r="S367" s="16"/>
      <c r="T367" s="16"/>
      <c r="U367" s="16"/>
      <c r="V367" s="16"/>
      <c r="W367" s="16"/>
      <c r="X367" s="16"/>
      <c r="Y367" s="16"/>
      <c r="Z367" s="16">
        <v>56.13</v>
      </c>
      <c r="AA367" s="16">
        <v>213.84</v>
      </c>
      <c r="AB367" s="16">
        <f t="shared" si="8"/>
        <v>2794.56</v>
      </c>
      <c r="AC367" s="16">
        <v>2794.56</v>
      </c>
      <c r="AD367" s="15">
        <v>43265</v>
      </c>
      <c r="AE367" s="229" t="s">
        <v>1374</v>
      </c>
      <c r="AF367" s="14"/>
      <c r="AG367" s="19"/>
      <c r="AH367" s="19"/>
      <c r="AI367" s="19"/>
      <c r="AJ367" s="19"/>
    </row>
    <row r="368" spans="1:36" s="4" customFormat="1" ht="27.6" x14ac:dyDescent="0.25">
      <c r="A368" s="229" t="s">
        <v>973</v>
      </c>
      <c r="B368" s="227" t="s">
        <v>2767</v>
      </c>
      <c r="C368" s="227"/>
      <c r="D368" s="47" t="s">
        <v>2021</v>
      </c>
      <c r="E368" s="47" t="s">
        <v>2768</v>
      </c>
      <c r="F368" s="47" t="s">
        <v>1600</v>
      </c>
      <c r="G368" s="15">
        <v>43531</v>
      </c>
      <c r="H368" s="16">
        <v>62.34</v>
      </c>
      <c r="I368" s="16">
        <v>837.57</v>
      </c>
      <c r="J368" s="16">
        <v>223.62</v>
      </c>
      <c r="K368" s="16">
        <v>1367.49</v>
      </c>
      <c r="L368" s="16"/>
      <c r="M368" s="16">
        <v>1042.22</v>
      </c>
      <c r="N368" s="16"/>
      <c r="O368" s="16"/>
      <c r="P368" s="16"/>
      <c r="Q368" s="16"/>
      <c r="R368" s="16"/>
      <c r="S368" s="16"/>
      <c r="T368" s="16"/>
      <c r="U368" s="16"/>
      <c r="V368" s="16"/>
      <c r="W368" s="16"/>
      <c r="X368" s="16"/>
      <c r="Y368" s="16"/>
      <c r="Z368" s="16">
        <v>78.61</v>
      </c>
      <c r="AA368" s="16">
        <v>298.16000000000003</v>
      </c>
      <c r="AB368" s="16">
        <f t="shared" si="8"/>
        <v>3910.0100000000007</v>
      </c>
      <c r="AC368" s="16">
        <v>3974.85</v>
      </c>
      <c r="AD368" s="15">
        <v>43899</v>
      </c>
      <c r="AE368" s="229" t="s">
        <v>1375</v>
      </c>
      <c r="AF368" s="14"/>
      <c r="AG368" s="19"/>
      <c r="AH368" s="19"/>
      <c r="AI368" s="19"/>
      <c r="AJ368" s="19"/>
    </row>
    <row r="369" spans="1:36" s="4" customFormat="1" ht="27.6" x14ac:dyDescent="0.25">
      <c r="A369" s="229" t="s">
        <v>974</v>
      </c>
      <c r="B369" s="227" t="s">
        <v>2378</v>
      </c>
      <c r="C369" s="227"/>
      <c r="D369" s="47" t="s">
        <v>2021</v>
      </c>
      <c r="E369" s="47" t="s">
        <v>2769</v>
      </c>
      <c r="F369" s="47" t="s">
        <v>1620</v>
      </c>
      <c r="G369" s="15">
        <v>43536</v>
      </c>
      <c r="H369" s="16">
        <v>46.08</v>
      </c>
      <c r="I369" s="16">
        <v>605.82000000000005</v>
      </c>
      <c r="J369" s="16">
        <v>162.63999999999999</v>
      </c>
      <c r="K369" s="16">
        <v>990.72</v>
      </c>
      <c r="L369" s="16"/>
      <c r="M369" s="16">
        <v>754.9</v>
      </c>
      <c r="N369" s="16"/>
      <c r="O369" s="16"/>
      <c r="P369" s="16"/>
      <c r="Q369" s="16"/>
      <c r="R369" s="16"/>
      <c r="S369" s="16"/>
      <c r="T369" s="16"/>
      <c r="U369" s="16"/>
      <c r="V369" s="16"/>
      <c r="W369" s="16"/>
      <c r="X369" s="16"/>
      <c r="Y369" s="16"/>
      <c r="Z369" s="17">
        <v>56.92</v>
      </c>
      <c r="AA369" s="16">
        <v>216.85</v>
      </c>
      <c r="AB369" s="16">
        <f t="shared" si="8"/>
        <v>2833.9300000000003</v>
      </c>
      <c r="AC369" s="16">
        <v>2831.37</v>
      </c>
      <c r="AD369" s="15">
        <v>43663</v>
      </c>
      <c r="AE369" s="229" t="s">
        <v>1376</v>
      </c>
      <c r="AF369" s="14"/>
      <c r="AG369" s="19"/>
      <c r="AH369" s="19"/>
      <c r="AI369" s="19"/>
      <c r="AJ369" s="19"/>
    </row>
    <row r="370" spans="1:36" s="4" customFormat="1" ht="27.6" x14ac:dyDescent="0.25">
      <c r="A370" s="229" t="s">
        <v>975</v>
      </c>
      <c r="B370" s="227" t="s">
        <v>1714</v>
      </c>
      <c r="C370" s="227"/>
      <c r="D370" s="47" t="s">
        <v>2021</v>
      </c>
      <c r="E370" s="47" t="s">
        <v>2770</v>
      </c>
      <c r="F370" s="47" t="s">
        <v>1631</v>
      </c>
      <c r="G370" s="15">
        <v>43473</v>
      </c>
      <c r="H370" s="16">
        <v>45.88</v>
      </c>
      <c r="I370" s="16">
        <v>603.19000000000005</v>
      </c>
      <c r="J370" s="16">
        <v>161.93</v>
      </c>
      <c r="K370" s="16">
        <v>986.42</v>
      </c>
      <c r="L370" s="16"/>
      <c r="M370" s="16">
        <v>751.62</v>
      </c>
      <c r="N370" s="16"/>
      <c r="O370" s="16"/>
      <c r="P370" s="16"/>
      <c r="Q370" s="16"/>
      <c r="R370" s="16"/>
      <c r="S370" s="16"/>
      <c r="T370" s="16"/>
      <c r="U370" s="16"/>
      <c r="V370" s="16"/>
      <c r="W370" s="16"/>
      <c r="X370" s="16"/>
      <c r="Y370" s="16"/>
      <c r="Z370" s="17">
        <v>56.68</v>
      </c>
      <c r="AA370" s="16">
        <v>215.91</v>
      </c>
      <c r="AB370" s="16">
        <f t="shared" ref="AB370:AB402" si="9">SUM(H370:AA370)</f>
        <v>2821.6299999999997</v>
      </c>
      <c r="AC370" s="16">
        <v>2821.63</v>
      </c>
      <c r="AD370" s="15">
        <v>43480</v>
      </c>
      <c r="AE370" s="229" t="s">
        <v>1377</v>
      </c>
      <c r="AF370" s="14"/>
      <c r="AG370" s="19"/>
      <c r="AH370" s="19"/>
      <c r="AI370" s="19"/>
      <c r="AJ370" s="19"/>
    </row>
    <row r="371" spans="1:36" s="4" customFormat="1" ht="27.6" x14ac:dyDescent="0.25">
      <c r="A371" s="229" t="s">
        <v>976</v>
      </c>
      <c r="B371" s="227" t="s">
        <v>1714</v>
      </c>
      <c r="C371" s="227"/>
      <c r="D371" s="47" t="s">
        <v>2021</v>
      </c>
      <c r="E371" s="47" t="s">
        <v>2771</v>
      </c>
      <c r="F371" s="47" t="s">
        <v>1695</v>
      </c>
      <c r="G371" s="15">
        <v>43473</v>
      </c>
      <c r="H371" s="16">
        <v>35.08</v>
      </c>
      <c r="I371" s="16">
        <v>460.15</v>
      </c>
      <c r="J371" s="16">
        <v>122.8</v>
      </c>
      <c r="K371" s="16">
        <v>751.62</v>
      </c>
      <c r="L371" s="16"/>
      <c r="M371" s="16">
        <v>572.15</v>
      </c>
      <c r="N371" s="16"/>
      <c r="O371" s="16"/>
      <c r="P371" s="16"/>
      <c r="Q371" s="16"/>
      <c r="R371" s="16"/>
      <c r="S371" s="16"/>
      <c r="T371" s="16"/>
      <c r="U371" s="16"/>
      <c r="V371" s="16"/>
      <c r="W371" s="16"/>
      <c r="X371" s="16"/>
      <c r="Y371" s="16"/>
      <c r="Z371" s="17">
        <v>43.18</v>
      </c>
      <c r="AA371" s="16">
        <v>164.63</v>
      </c>
      <c r="AB371" s="16">
        <f t="shared" si="9"/>
        <v>2149.61</v>
      </c>
      <c r="AC371" s="16">
        <v>2149.61</v>
      </c>
      <c r="AD371" s="15">
        <v>43475</v>
      </c>
      <c r="AE371" s="229" t="s">
        <v>1378</v>
      </c>
      <c r="AF371" s="14"/>
      <c r="AG371" s="19"/>
      <c r="AH371" s="19"/>
      <c r="AI371" s="19"/>
      <c r="AJ371" s="19"/>
    </row>
    <row r="372" spans="1:36" s="4" customFormat="1" ht="82.8" x14ac:dyDescent="0.25">
      <c r="A372" s="229" t="s">
        <v>514</v>
      </c>
      <c r="B372" s="227" t="s">
        <v>2772</v>
      </c>
      <c r="C372" s="227"/>
      <c r="D372" s="47" t="s">
        <v>2021</v>
      </c>
      <c r="E372" s="47" t="s">
        <v>2234</v>
      </c>
      <c r="F372" s="47" t="s">
        <v>1777</v>
      </c>
      <c r="G372" s="15">
        <v>43739</v>
      </c>
      <c r="H372" s="16">
        <v>95.45</v>
      </c>
      <c r="I372" s="16">
        <v>1277.6300000000001</v>
      </c>
      <c r="J372" s="16">
        <v>342.25</v>
      </c>
      <c r="K372" s="16">
        <v>2087.56</v>
      </c>
      <c r="L372" s="16">
        <v>1589.88</v>
      </c>
      <c r="M372" s="16"/>
      <c r="N372" s="16"/>
      <c r="O372" s="16"/>
      <c r="P372" s="16"/>
      <c r="Q372" s="16"/>
      <c r="R372" s="16"/>
      <c r="S372" s="16"/>
      <c r="T372" s="16"/>
      <c r="U372" s="16"/>
      <c r="V372" s="16"/>
      <c r="W372" s="16"/>
      <c r="X372" s="16"/>
      <c r="Y372" s="16"/>
      <c r="Z372" s="17">
        <v>119.99</v>
      </c>
      <c r="AA372" s="16">
        <v>455.42</v>
      </c>
      <c r="AB372" s="16">
        <f t="shared" si="9"/>
        <v>5968.18</v>
      </c>
      <c r="AC372" s="16">
        <v>5999.22</v>
      </c>
      <c r="AD372" s="15">
        <v>43776</v>
      </c>
      <c r="AE372" s="229" t="s">
        <v>1379</v>
      </c>
      <c r="AF372" s="14"/>
      <c r="AG372" s="19"/>
      <c r="AH372" s="19"/>
      <c r="AI372" s="19"/>
      <c r="AJ372" s="19"/>
    </row>
    <row r="373" spans="1:36" s="4" customFormat="1" ht="27.6" x14ac:dyDescent="0.25">
      <c r="A373" s="229" t="s">
        <v>977</v>
      </c>
      <c r="B373" s="227" t="s">
        <v>2447</v>
      </c>
      <c r="C373" s="227"/>
      <c r="D373" s="47" t="s">
        <v>2021</v>
      </c>
      <c r="E373" s="47" t="s">
        <v>2773</v>
      </c>
      <c r="F373" s="47" t="s">
        <v>1633</v>
      </c>
      <c r="G373" s="15">
        <v>43661</v>
      </c>
      <c r="H373" s="16">
        <v>62.29</v>
      </c>
      <c r="I373" s="16">
        <v>836.84</v>
      </c>
      <c r="J373" s="16">
        <v>223.43</v>
      </c>
      <c r="K373" s="16">
        <v>1366.3</v>
      </c>
      <c r="L373" s="16"/>
      <c r="M373" s="16">
        <v>1041.32</v>
      </c>
      <c r="N373" s="16"/>
      <c r="O373" s="16"/>
      <c r="P373" s="16"/>
      <c r="Q373" s="16"/>
      <c r="R373" s="16"/>
      <c r="S373" s="16"/>
      <c r="T373" s="16"/>
      <c r="U373" s="16"/>
      <c r="V373" s="16"/>
      <c r="W373" s="16"/>
      <c r="X373" s="16"/>
      <c r="Y373" s="16"/>
      <c r="Z373" s="17">
        <v>78.540000000000006</v>
      </c>
      <c r="AA373" s="16">
        <v>297.91000000000003</v>
      </c>
      <c r="AB373" s="16">
        <f t="shared" si="9"/>
        <v>3906.6299999999992</v>
      </c>
      <c r="AC373" s="16"/>
      <c r="AD373" s="229"/>
      <c r="AE373" s="229"/>
      <c r="AF373" s="14"/>
      <c r="AG373" s="19"/>
      <c r="AH373" s="19"/>
      <c r="AI373" s="19"/>
      <c r="AJ373" s="19"/>
    </row>
    <row r="374" spans="1:36" s="4" customFormat="1" ht="27.6" x14ac:dyDescent="0.25">
      <c r="A374" s="229" t="s">
        <v>978</v>
      </c>
      <c r="B374" s="227" t="s">
        <v>2774</v>
      </c>
      <c r="C374" s="227"/>
      <c r="D374" s="47" t="s">
        <v>2021</v>
      </c>
      <c r="E374" s="47" t="s">
        <v>2775</v>
      </c>
      <c r="F374" s="47" t="s">
        <v>1633</v>
      </c>
      <c r="G374" s="15">
        <v>43599</v>
      </c>
      <c r="H374" s="16">
        <v>83.96</v>
      </c>
      <c r="I374" s="16">
        <v>1125.27</v>
      </c>
      <c r="J374" s="16">
        <v>300.61</v>
      </c>
      <c r="K374" s="16">
        <v>1837.54</v>
      </c>
      <c r="L374" s="16"/>
      <c r="M374" s="16">
        <v>1400.16</v>
      </c>
      <c r="N374" s="16"/>
      <c r="O374" s="16"/>
      <c r="P374" s="16"/>
      <c r="Q374" s="16"/>
      <c r="R374" s="16"/>
      <c r="S374" s="16"/>
      <c r="T374" s="16"/>
      <c r="U374" s="16"/>
      <c r="V374" s="16"/>
      <c r="W374" s="16"/>
      <c r="X374" s="16"/>
      <c r="Y374" s="16"/>
      <c r="Z374" s="17">
        <v>105.62</v>
      </c>
      <c r="AA374" s="16">
        <v>400.82</v>
      </c>
      <c r="AB374" s="16">
        <f t="shared" si="9"/>
        <v>5253.98</v>
      </c>
      <c r="AC374" s="16">
        <v>5253.98</v>
      </c>
      <c r="AD374" s="15">
        <v>43615</v>
      </c>
      <c r="AE374" s="229" t="s">
        <v>1380</v>
      </c>
      <c r="AF374" s="14"/>
      <c r="AG374" s="19"/>
      <c r="AH374" s="19"/>
      <c r="AI374" s="19"/>
      <c r="AJ374" s="19"/>
    </row>
    <row r="375" spans="1:36" s="4" customFormat="1" ht="41.4" x14ac:dyDescent="0.25">
      <c r="A375" s="229" t="s">
        <v>979</v>
      </c>
      <c r="B375" s="227" t="s">
        <v>2776</v>
      </c>
      <c r="C375" s="227"/>
      <c r="D375" s="47" t="s">
        <v>2021</v>
      </c>
      <c r="E375" s="47" t="s">
        <v>2373</v>
      </c>
      <c r="F375" s="47" t="s">
        <v>1622</v>
      </c>
      <c r="G375" s="15">
        <v>43497</v>
      </c>
      <c r="H375" s="16">
        <v>46.08</v>
      </c>
      <c r="I375" s="16">
        <v>605.82000000000005</v>
      </c>
      <c r="J375" s="16">
        <v>162.63999999999999</v>
      </c>
      <c r="K375" s="16">
        <v>990.72</v>
      </c>
      <c r="L375" s="16"/>
      <c r="M375" s="16">
        <v>754.9</v>
      </c>
      <c r="N375" s="16"/>
      <c r="O375" s="16"/>
      <c r="P375" s="16"/>
      <c r="Q375" s="16"/>
      <c r="R375" s="16"/>
      <c r="S375" s="16"/>
      <c r="T375" s="16"/>
      <c r="U375" s="16"/>
      <c r="V375" s="16"/>
      <c r="W375" s="16"/>
      <c r="X375" s="16"/>
      <c r="Y375" s="16"/>
      <c r="Z375" s="17">
        <v>56.92</v>
      </c>
      <c r="AA375" s="16">
        <v>216.85</v>
      </c>
      <c r="AB375" s="16">
        <f t="shared" si="9"/>
        <v>2833.9300000000003</v>
      </c>
      <c r="AC375" s="16"/>
      <c r="AD375" s="229"/>
      <c r="AE375" s="229"/>
      <c r="AF375" s="14"/>
      <c r="AG375" s="19"/>
      <c r="AH375" s="19"/>
      <c r="AI375" s="19"/>
      <c r="AJ375" s="19"/>
    </row>
    <row r="376" spans="1:36" s="4" customFormat="1" ht="27.6" x14ac:dyDescent="0.25">
      <c r="A376" s="229" t="s">
        <v>980</v>
      </c>
      <c r="B376" s="227" t="s">
        <v>2777</v>
      </c>
      <c r="C376" s="227"/>
      <c r="D376" s="47" t="s">
        <v>2021</v>
      </c>
      <c r="E376" s="47" t="s">
        <v>2778</v>
      </c>
      <c r="F376" s="47" t="s">
        <v>2260</v>
      </c>
      <c r="G376" s="15">
        <v>43622</v>
      </c>
      <c r="H376" s="17">
        <v>46.04</v>
      </c>
      <c r="I376" s="17">
        <v>605.29</v>
      </c>
      <c r="J376" s="17">
        <v>162.49</v>
      </c>
      <c r="K376" s="17">
        <v>989.86</v>
      </c>
      <c r="L376" s="17">
        <v>754.24</v>
      </c>
      <c r="M376" s="17"/>
      <c r="N376" s="17"/>
      <c r="O376" s="16"/>
      <c r="P376" s="16"/>
      <c r="Q376" s="16"/>
      <c r="R376" s="16"/>
      <c r="S376" s="16"/>
      <c r="T376" s="16"/>
      <c r="U376" s="16"/>
      <c r="V376" s="16"/>
      <c r="W376" s="16"/>
      <c r="X376" s="16"/>
      <c r="Y376" s="16"/>
      <c r="Z376" s="17">
        <v>56.87</v>
      </c>
      <c r="AA376" s="16">
        <v>216.66</v>
      </c>
      <c r="AB376" s="16">
        <f t="shared" si="9"/>
        <v>2831.45</v>
      </c>
      <c r="AC376" s="16">
        <v>2851.28</v>
      </c>
      <c r="AD376" s="15">
        <v>43690</v>
      </c>
      <c r="AE376" s="229" t="s">
        <v>1381</v>
      </c>
      <c r="AF376" s="14"/>
      <c r="AG376" s="19"/>
      <c r="AH376" s="19"/>
      <c r="AI376" s="19"/>
      <c r="AJ376" s="19"/>
    </row>
    <row r="377" spans="1:36" s="4" customFormat="1" ht="27.6" x14ac:dyDescent="0.25">
      <c r="A377" s="229" t="s">
        <v>981</v>
      </c>
      <c r="B377" s="227" t="s">
        <v>2779</v>
      </c>
      <c r="C377" s="227"/>
      <c r="D377" s="47" t="s">
        <v>2021</v>
      </c>
      <c r="E377" s="47" t="s">
        <v>2780</v>
      </c>
      <c r="F377" s="47" t="s">
        <v>1622</v>
      </c>
      <c r="G377" s="15">
        <v>43551</v>
      </c>
      <c r="H377" s="16">
        <v>46.08</v>
      </c>
      <c r="I377" s="16">
        <v>605.82000000000005</v>
      </c>
      <c r="J377" s="16">
        <v>162.63999999999999</v>
      </c>
      <c r="K377" s="16">
        <v>990.72</v>
      </c>
      <c r="L377" s="16"/>
      <c r="M377" s="16">
        <v>754.9</v>
      </c>
      <c r="N377" s="16"/>
      <c r="O377" s="16"/>
      <c r="P377" s="16"/>
      <c r="Q377" s="16"/>
      <c r="R377" s="16"/>
      <c r="S377" s="16"/>
      <c r="T377" s="16"/>
      <c r="U377" s="16"/>
      <c r="V377" s="16"/>
      <c r="W377" s="16"/>
      <c r="X377" s="16"/>
      <c r="Y377" s="16"/>
      <c r="Z377" s="17">
        <v>56.92</v>
      </c>
      <c r="AA377" s="16">
        <v>216.85</v>
      </c>
      <c r="AB377" s="16">
        <f t="shared" si="9"/>
        <v>2833.9300000000003</v>
      </c>
      <c r="AC377" s="16">
        <v>2833.93</v>
      </c>
      <c r="AD377" s="15">
        <v>43556</v>
      </c>
      <c r="AE377" s="229" t="s">
        <v>1382</v>
      </c>
      <c r="AF377" s="14"/>
      <c r="AG377" s="19"/>
      <c r="AH377" s="19"/>
      <c r="AI377" s="19"/>
      <c r="AJ377" s="19"/>
    </row>
    <row r="378" spans="1:36" s="4" customFormat="1" ht="27.6" x14ac:dyDescent="0.25">
      <c r="A378" s="229" t="s">
        <v>982</v>
      </c>
      <c r="B378" s="227" t="s">
        <v>2781</v>
      </c>
      <c r="C378" s="227"/>
      <c r="D378" s="47" t="s">
        <v>2021</v>
      </c>
      <c r="E378" s="47" t="s">
        <v>2782</v>
      </c>
      <c r="F378" s="47" t="s">
        <v>1616</v>
      </c>
      <c r="G378" s="15">
        <v>43627</v>
      </c>
      <c r="H378" s="16">
        <v>62.29</v>
      </c>
      <c r="I378" s="16">
        <v>836.84</v>
      </c>
      <c r="J378" s="16">
        <v>223.43</v>
      </c>
      <c r="K378" s="16">
        <v>1366.3</v>
      </c>
      <c r="L378" s="16"/>
      <c r="M378" s="16">
        <v>1041.32</v>
      </c>
      <c r="N378" s="16"/>
      <c r="O378" s="16"/>
      <c r="P378" s="16"/>
      <c r="Q378" s="16"/>
      <c r="R378" s="16"/>
      <c r="S378" s="16"/>
      <c r="T378" s="16"/>
      <c r="U378" s="16"/>
      <c r="V378" s="16"/>
      <c r="W378" s="16"/>
      <c r="X378" s="16"/>
      <c r="Y378" s="16"/>
      <c r="Z378" s="16">
        <v>78.540000000000006</v>
      </c>
      <c r="AA378" s="16">
        <v>297.91000000000003</v>
      </c>
      <c r="AB378" s="16">
        <f t="shared" si="9"/>
        <v>3906.6299999999992</v>
      </c>
      <c r="AC378" s="16"/>
      <c r="AD378" s="229"/>
      <c r="AE378" s="229"/>
      <c r="AF378" s="14"/>
      <c r="AG378" s="19"/>
      <c r="AH378" s="19"/>
      <c r="AI378" s="19"/>
      <c r="AJ378" s="19"/>
    </row>
    <row r="379" spans="1:36" s="4" customFormat="1" ht="27.6" x14ac:dyDescent="0.25">
      <c r="A379" s="229" t="s">
        <v>983</v>
      </c>
      <c r="B379" s="227" t="s">
        <v>2783</v>
      </c>
      <c r="C379" s="227"/>
      <c r="D379" s="47" t="s">
        <v>2021</v>
      </c>
      <c r="E379" s="47" t="s">
        <v>2784</v>
      </c>
      <c r="F379" s="47" t="s">
        <v>1619</v>
      </c>
      <c r="G379" s="15">
        <v>43535</v>
      </c>
      <c r="H379" s="16">
        <v>62.34</v>
      </c>
      <c r="I379" s="16">
        <v>837.57</v>
      </c>
      <c r="J379" s="16">
        <v>223.62</v>
      </c>
      <c r="K379" s="16">
        <v>1367.49</v>
      </c>
      <c r="L379" s="16"/>
      <c r="M379" s="16">
        <v>1042.22</v>
      </c>
      <c r="N379" s="16"/>
      <c r="O379" s="16"/>
      <c r="P379" s="16"/>
      <c r="Q379" s="16"/>
      <c r="R379" s="16"/>
      <c r="S379" s="16"/>
      <c r="T379" s="16"/>
      <c r="U379" s="16"/>
      <c r="V379" s="16"/>
      <c r="W379" s="16"/>
      <c r="X379" s="16"/>
      <c r="Y379" s="16"/>
      <c r="Z379" s="17">
        <v>78.61</v>
      </c>
      <c r="AA379" s="16">
        <v>298.16000000000003</v>
      </c>
      <c r="AB379" s="16">
        <f t="shared" si="9"/>
        <v>3910.0100000000007</v>
      </c>
      <c r="AC379" s="16">
        <v>3954.29</v>
      </c>
      <c r="AD379" s="15">
        <v>43787</v>
      </c>
      <c r="AE379" s="229" t="s">
        <v>1383</v>
      </c>
      <c r="AF379" s="14"/>
      <c r="AG379" s="19"/>
      <c r="AH379" s="19"/>
      <c r="AI379" s="19"/>
      <c r="AJ379" s="19"/>
    </row>
    <row r="380" spans="1:36" s="4" customFormat="1" ht="27.6" x14ac:dyDescent="0.25">
      <c r="A380" s="229" t="s">
        <v>984</v>
      </c>
      <c r="B380" s="227" t="s">
        <v>2785</v>
      </c>
      <c r="C380" s="227"/>
      <c r="D380" s="47" t="s">
        <v>2021</v>
      </c>
      <c r="E380" s="47" t="s">
        <v>2786</v>
      </c>
      <c r="F380" s="47" t="s">
        <v>1820</v>
      </c>
      <c r="G380" s="15">
        <v>43678</v>
      </c>
      <c r="H380" s="17">
        <v>68.180000000000007</v>
      </c>
      <c r="I380" s="17">
        <v>899.93</v>
      </c>
      <c r="J380" s="17">
        <v>241.34</v>
      </c>
      <c r="K380" s="17">
        <v>1471.25</v>
      </c>
      <c r="L380" s="17"/>
      <c r="M380" s="17">
        <v>1120.8499999999999</v>
      </c>
      <c r="N380" s="17"/>
      <c r="O380" s="17"/>
      <c r="P380" s="16"/>
      <c r="Q380" s="16"/>
      <c r="R380" s="16"/>
      <c r="S380" s="16"/>
      <c r="T380" s="16"/>
      <c r="U380" s="16"/>
      <c r="V380" s="16"/>
      <c r="W380" s="16"/>
      <c r="X380" s="16"/>
      <c r="Y380" s="16"/>
      <c r="Z380" s="17">
        <v>84.54</v>
      </c>
      <c r="AA380" s="16">
        <v>321.79000000000002</v>
      </c>
      <c r="AB380" s="16">
        <f t="shared" si="9"/>
        <v>4207.88</v>
      </c>
      <c r="AC380" s="16">
        <v>4207.8500000000004</v>
      </c>
      <c r="AD380" s="15">
        <v>43717</v>
      </c>
      <c r="AE380" s="229" t="s">
        <v>1384</v>
      </c>
      <c r="AF380" s="14"/>
      <c r="AG380" s="19"/>
      <c r="AH380" s="19"/>
      <c r="AI380" s="19"/>
      <c r="AJ380" s="19"/>
    </row>
    <row r="381" spans="1:36" s="4" customFormat="1" ht="28.5" customHeight="1" x14ac:dyDescent="0.25">
      <c r="A381" s="594" t="s">
        <v>985</v>
      </c>
      <c r="B381" s="694" t="s">
        <v>2787</v>
      </c>
      <c r="C381" s="690"/>
      <c r="D381" s="619" t="s">
        <v>2021</v>
      </c>
      <c r="E381" s="619" t="s">
        <v>2332</v>
      </c>
      <c r="F381" s="619" t="s">
        <v>1600</v>
      </c>
      <c r="G381" s="598">
        <v>43627</v>
      </c>
      <c r="H381" s="16">
        <v>67.709999999999994</v>
      </c>
      <c r="I381" s="16">
        <v>893.72</v>
      </c>
      <c r="J381" s="16">
        <v>239.68</v>
      </c>
      <c r="K381" s="16">
        <v>1504.95</v>
      </c>
      <c r="L381" s="16"/>
      <c r="M381" s="16">
        <v>1146.48</v>
      </c>
      <c r="N381" s="16"/>
      <c r="O381" s="16"/>
      <c r="P381" s="16"/>
      <c r="Q381" s="16"/>
      <c r="R381" s="16"/>
      <c r="S381" s="16"/>
      <c r="T381" s="16"/>
      <c r="U381" s="16"/>
      <c r="V381" s="16"/>
      <c r="W381" s="16"/>
      <c r="X381" s="16"/>
      <c r="Y381" s="16"/>
      <c r="Z381" s="16">
        <v>78.540000000000006</v>
      </c>
      <c r="AA381" s="16">
        <v>297.91000000000003</v>
      </c>
      <c r="AB381" s="16">
        <f t="shared" si="9"/>
        <v>4228.9900000000007</v>
      </c>
      <c r="AC381" s="16"/>
      <c r="AD381" s="229"/>
      <c r="AE381" s="229"/>
      <c r="AF381" s="14"/>
      <c r="AG381" s="19"/>
      <c r="AH381" s="19"/>
      <c r="AI381" s="19"/>
      <c r="AJ381" s="19"/>
    </row>
    <row r="382" spans="1:36" s="4" customFormat="1" ht="28.5" customHeight="1" x14ac:dyDescent="0.25">
      <c r="A382" s="621"/>
      <c r="B382" s="695"/>
      <c r="C382" s="691"/>
      <c r="D382" s="693"/>
      <c r="E382" s="693"/>
      <c r="F382" s="693"/>
      <c r="G382" s="622"/>
      <c r="H382" s="16">
        <v>67.709999999999994</v>
      </c>
      <c r="I382" s="16">
        <v>893.72</v>
      </c>
      <c r="J382" s="16">
        <v>239.68</v>
      </c>
      <c r="K382" s="16">
        <v>1461.09</v>
      </c>
      <c r="L382" s="16"/>
      <c r="M382" s="16">
        <v>1113.08</v>
      </c>
      <c r="N382" s="16"/>
      <c r="O382" s="16"/>
      <c r="P382" s="16"/>
      <c r="Q382" s="16"/>
      <c r="R382" s="16"/>
      <c r="S382" s="16"/>
      <c r="T382" s="16"/>
      <c r="U382" s="16"/>
      <c r="V382" s="16"/>
      <c r="W382" s="16"/>
      <c r="X382" s="16"/>
      <c r="Y382" s="16"/>
      <c r="Z382" s="16">
        <v>83.96</v>
      </c>
      <c r="AA382" s="16">
        <v>319.57</v>
      </c>
      <c r="AB382" s="16">
        <f t="shared" si="9"/>
        <v>4178.8099999999995</v>
      </c>
      <c r="AC382" s="16">
        <v>4304.21</v>
      </c>
      <c r="AD382" s="15">
        <v>44223</v>
      </c>
      <c r="AE382" s="229" t="s">
        <v>1385</v>
      </c>
      <c r="AF382" s="14"/>
      <c r="AG382" s="19"/>
      <c r="AH382" s="19"/>
      <c r="AI382" s="19"/>
      <c r="AJ382" s="19"/>
    </row>
    <row r="383" spans="1:36" s="4" customFormat="1" ht="28.5" customHeight="1" x14ac:dyDescent="0.25">
      <c r="A383" s="595"/>
      <c r="B383" s="696"/>
      <c r="C383" s="692"/>
      <c r="D383" s="620"/>
      <c r="E383" s="620"/>
      <c r="F383" s="620"/>
      <c r="G383" s="599"/>
      <c r="H383" s="16">
        <v>66.180000000000007</v>
      </c>
      <c r="I383" s="16">
        <v>888.97</v>
      </c>
      <c r="J383" s="16">
        <v>237.34</v>
      </c>
      <c r="K383" s="16">
        <v>1451.4</v>
      </c>
      <c r="L383" s="16"/>
      <c r="M383" s="16">
        <v>1106.18</v>
      </c>
      <c r="N383" s="16"/>
      <c r="O383" s="16"/>
      <c r="P383" s="16"/>
      <c r="Q383" s="16"/>
      <c r="R383" s="16"/>
      <c r="S383" s="16"/>
      <c r="T383" s="16"/>
      <c r="U383" s="16"/>
      <c r="V383" s="16"/>
      <c r="W383" s="16"/>
      <c r="X383" s="16"/>
      <c r="Y383" s="16"/>
      <c r="Z383" s="16">
        <v>316.47000000000003</v>
      </c>
      <c r="AA383" s="16">
        <v>83.42</v>
      </c>
      <c r="AB383" s="16">
        <f t="shared" ref="AB383" si="10">SUM(H383:AA383)</f>
        <v>4149.9600000000009</v>
      </c>
      <c r="AC383" s="16">
        <v>4149.96</v>
      </c>
      <c r="AD383" s="15">
        <v>44606</v>
      </c>
      <c r="AE383" s="229">
        <v>3230182</v>
      </c>
      <c r="AF383" s="14"/>
      <c r="AG383" s="19"/>
      <c r="AH383" s="19"/>
      <c r="AI383" s="19"/>
      <c r="AJ383" s="19"/>
    </row>
    <row r="384" spans="1:36" s="4" customFormat="1" ht="27.6" x14ac:dyDescent="0.25">
      <c r="A384" s="229" t="s">
        <v>986</v>
      </c>
      <c r="B384" s="227" t="s">
        <v>2788</v>
      </c>
      <c r="C384" s="227"/>
      <c r="D384" s="47" t="s">
        <v>2021</v>
      </c>
      <c r="E384" s="47" t="s">
        <v>2789</v>
      </c>
      <c r="F384" s="47" t="s">
        <v>1777</v>
      </c>
      <c r="G384" s="15">
        <v>43661</v>
      </c>
      <c r="H384" s="16">
        <v>67.709999999999994</v>
      </c>
      <c r="I384" s="16">
        <v>893.72</v>
      </c>
      <c r="J384" s="16">
        <v>239.68</v>
      </c>
      <c r="K384" s="16">
        <v>1461.09</v>
      </c>
      <c r="L384" s="16">
        <v>1113.08</v>
      </c>
      <c r="M384" s="16"/>
      <c r="N384" s="16"/>
      <c r="O384" s="16"/>
      <c r="P384" s="16"/>
      <c r="Q384" s="16"/>
      <c r="R384" s="16"/>
      <c r="S384" s="16"/>
      <c r="T384" s="16"/>
      <c r="U384" s="16"/>
      <c r="V384" s="16"/>
      <c r="W384" s="16"/>
      <c r="X384" s="16"/>
      <c r="Y384" s="16"/>
      <c r="Z384" s="16">
        <v>83.96</v>
      </c>
      <c r="AA384" s="16">
        <v>319.57</v>
      </c>
      <c r="AB384" s="16">
        <f t="shared" si="9"/>
        <v>4178.8099999999995</v>
      </c>
      <c r="AC384" s="16"/>
      <c r="AD384" s="229"/>
      <c r="AE384" s="229"/>
      <c r="AF384" s="14"/>
      <c r="AG384" s="19"/>
      <c r="AH384" s="19"/>
      <c r="AI384" s="19"/>
      <c r="AJ384" s="19"/>
    </row>
    <row r="385" spans="1:36" s="4" customFormat="1" ht="27.6" x14ac:dyDescent="0.25">
      <c r="A385" s="229" t="s">
        <v>987</v>
      </c>
      <c r="B385" s="227" t="s">
        <v>2781</v>
      </c>
      <c r="C385" s="227"/>
      <c r="D385" s="47" t="s">
        <v>2021</v>
      </c>
      <c r="E385" s="47" t="s">
        <v>2790</v>
      </c>
      <c r="F385" s="47" t="s">
        <v>1604</v>
      </c>
      <c r="G385" s="15">
        <v>43627</v>
      </c>
      <c r="H385" s="16">
        <v>62.29</v>
      </c>
      <c r="I385" s="16">
        <v>836.84</v>
      </c>
      <c r="J385" s="16">
        <v>223.43</v>
      </c>
      <c r="K385" s="16">
        <v>1366.3</v>
      </c>
      <c r="L385" s="16"/>
      <c r="M385" s="16">
        <v>1041.32</v>
      </c>
      <c r="N385" s="16"/>
      <c r="O385" s="16"/>
      <c r="P385" s="16"/>
      <c r="Q385" s="16"/>
      <c r="R385" s="16"/>
      <c r="S385" s="16"/>
      <c r="T385" s="16"/>
      <c r="U385" s="16"/>
      <c r="V385" s="16"/>
      <c r="W385" s="16"/>
      <c r="X385" s="16"/>
      <c r="Y385" s="16"/>
      <c r="Z385" s="16">
        <v>78.540000000000006</v>
      </c>
      <c r="AA385" s="16">
        <v>297.91000000000003</v>
      </c>
      <c r="AB385" s="16">
        <f t="shared" si="9"/>
        <v>3906.6299999999992</v>
      </c>
      <c r="AC385" s="16">
        <v>4688.62</v>
      </c>
      <c r="AD385" s="15">
        <v>45568</v>
      </c>
      <c r="AE385" s="229">
        <v>3869021</v>
      </c>
      <c r="AF385" s="14"/>
      <c r="AG385" s="19"/>
      <c r="AH385" s="19"/>
      <c r="AI385" s="19"/>
      <c r="AJ385" s="19"/>
    </row>
    <row r="386" spans="1:36" s="4" customFormat="1" ht="27.6" x14ac:dyDescent="0.25">
      <c r="A386" s="229" t="s">
        <v>988</v>
      </c>
      <c r="B386" s="227" t="s">
        <v>2791</v>
      </c>
      <c r="C386" s="227"/>
      <c r="D386" s="47" t="s">
        <v>2021</v>
      </c>
      <c r="E386" s="47" t="s">
        <v>2259</v>
      </c>
      <c r="F386" s="47" t="s">
        <v>2260</v>
      </c>
      <c r="G386" s="15">
        <v>43692</v>
      </c>
      <c r="H386" s="16">
        <v>68.180000000000007</v>
      </c>
      <c r="I386" s="16">
        <v>899.93</v>
      </c>
      <c r="J386" s="16">
        <v>241.34</v>
      </c>
      <c r="K386" s="16">
        <v>1471.25</v>
      </c>
      <c r="L386" s="16">
        <v>1120.82</v>
      </c>
      <c r="M386" s="16"/>
      <c r="N386" s="16"/>
      <c r="O386" s="16"/>
      <c r="P386" s="16"/>
      <c r="Q386" s="16"/>
      <c r="R386" s="16"/>
      <c r="S386" s="16"/>
      <c r="T386" s="16"/>
      <c r="U386" s="16"/>
      <c r="V386" s="16"/>
      <c r="W386" s="16"/>
      <c r="X386" s="16"/>
      <c r="Y386" s="16"/>
      <c r="Z386" s="16">
        <v>84.54</v>
      </c>
      <c r="AA386" s="16">
        <v>321.79000000000002</v>
      </c>
      <c r="AB386" s="16">
        <f t="shared" si="9"/>
        <v>4207.8499999999995</v>
      </c>
      <c r="AC386" s="16">
        <v>4207.8500000000004</v>
      </c>
      <c r="AD386" s="15">
        <v>43696</v>
      </c>
      <c r="AE386" s="229" t="s">
        <v>1386</v>
      </c>
      <c r="AF386" s="14"/>
      <c r="AG386" s="19"/>
      <c r="AH386" s="19"/>
      <c r="AI386" s="19"/>
      <c r="AJ386" s="19"/>
    </row>
    <row r="387" spans="1:36" s="4" customFormat="1" ht="41.4" x14ac:dyDescent="0.25">
      <c r="A387" s="229" t="s">
        <v>989</v>
      </c>
      <c r="B387" s="227" t="s">
        <v>2792</v>
      </c>
      <c r="C387" s="227"/>
      <c r="D387" s="47" t="s">
        <v>2021</v>
      </c>
      <c r="E387" s="47" t="s">
        <v>2793</v>
      </c>
      <c r="F387" s="47" t="s">
        <v>1633</v>
      </c>
      <c r="G387" s="15">
        <v>43537</v>
      </c>
      <c r="H387" s="16">
        <v>46.08</v>
      </c>
      <c r="I387" s="16">
        <v>605.82000000000005</v>
      </c>
      <c r="J387" s="16">
        <v>162.63999999999999</v>
      </c>
      <c r="K387" s="16">
        <v>990.72</v>
      </c>
      <c r="L387" s="16"/>
      <c r="M387" s="16">
        <v>754.9</v>
      </c>
      <c r="N387" s="16"/>
      <c r="O387" s="16"/>
      <c r="P387" s="16"/>
      <c r="Q387" s="16"/>
      <c r="R387" s="16"/>
      <c r="S387" s="16"/>
      <c r="T387" s="16"/>
      <c r="U387" s="16"/>
      <c r="V387" s="16"/>
      <c r="W387" s="16"/>
      <c r="X387" s="16"/>
      <c r="Y387" s="16"/>
      <c r="Z387" s="16">
        <v>56.92</v>
      </c>
      <c r="AA387" s="16">
        <v>216.85</v>
      </c>
      <c r="AB387" s="16">
        <f t="shared" si="9"/>
        <v>2833.9300000000003</v>
      </c>
      <c r="AC387" s="16">
        <v>2831.87</v>
      </c>
      <c r="AD387" s="15">
        <v>43622</v>
      </c>
      <c r="AE387" s="229" t="s">
        <v>1387</v>
      </c>
      <c r="AF387" s="14"/>
      <c r="AG387" s="19"/>
      <c r="AH387" s="19"/>
      <c r="AI387" s="19"/>
      <c r="AJ387" s="19"/>
    </row>
    <row r="388" spans="1:36" s="4" customFormat="1" ht="27.6" x14ac:dyDescent="0.25">
      <c r="A388" s="229" t="s">
        <v>990</v>
      </c>
      <c r="B388" s="227" t="s">
        <v>2279</v>
      </c>
      <c r="C388" s="227"/>
      <c r="D388" s="47" t="s">
        <v>2021</v>
      </c>
      <c r="E388" s="47" t="s">
        <v>2794</v>
      </c>
      <c r="F388" s="47" t="s">
        <v>1600</v>
      </c>
      <c r="G388" s="15">
        <v>43671</v>
      </c>
      <c r="H388" s="16">
        <v>67.709999999999994</v>
      </c>
      <c r="I388" s="16">
        <v>893.72</v>
      </c>
      <c r="J388" s="16">
        <v>239.68</v>
      </c>
      <c r="K388" s="16">
        <v>1461.09</v>
      </c>
      <c r="L388" s="16"/>
      <c r="M388" s="16">
        <v>1113.08</v>
      </c>
      <c r="N388" s="16"/>
      <c r="O388" s="16"/>
      <c r="P388" s="16"/>
      <c r="Q388" s="16"/>
      <c r="R388" s="16"/>
      <c r="S388" s="16"/>
      <c r="T388" s="16"/>
      <c r="U388" s="16"/>
      <c r="V388" s="16"/>
      <c r="W388" s="16"/>
      <c r="X388" s="16"/>
      <c r="Y388" s="16"/>
      <c r="Z388" s="16">
        <v>83.96</v>
      </c>
      <c r="AA388" s="16">
        <v>319.57</v>
      </c>
      <c r="AB388" s="16">
        <f t="shared" si="9"/>
        <v>4178.8099999999995</v>
      </c>
      <c r="AC388" s="16">
        <v>4208.07</v>
      </c>
      <c r="AD388" s="15">
        <v>43682</v>
      </c>
      <c r="AE388" s="229" t="s">
        <v>1388</v>
      </c>
      <c r="AF388" s="14"/>
      <c r="AG388" s="19"/>
      <c r="AH388" s="19"/>
      <c r="AI388" s="19"/>
      <c r="AJ388" s="19"/>
    </row>
    <row r="389" spans="1:36" s="4" customFormat="1" ht="27.6" x14ac:dyDescent="0.25">
      <c r="A389" s="229" t="s">
        <v>991</v>
      </c>
      <c r="B389" s="227" t="s">
        <v>1714</v>
      </c>
      <c r="C389" s="227"/>
      <c r="D389" s="47" t="s">
        <v>2021</v>
      </c>
      <c r="E389" s="47" t="s">
        <v>2795</v>
      </c>
      <c r="F389" s="47" t="s">
        <v>1614</v>
      </c>
      <c r="G389" s="15">
        <v>43605</v>
      </c>
      <c r="H389" s="16">
        <v>46.04</v>
      </c>
      <c r="I389" s="16">
        <v>605.29</v>
      </c>
      <c r="J389" s="16">
        <v>162.49</v>
      </c>
      <c r="K389" s="16">
        <v>989.86</v>
      </c>
      <c r="L389" s="16"/>
      <c r="M389" s="16"/>
      <c r="N389" s="16"/>
      <c r="O389" s="16"/>
      <c r="P389" s="16"/>
      <c r="Q389" s="16"/>
      <c r="R389" s="16"/>
      <c r="S389" s="16"/>
      <c r="T389" s="16"/>
      <c r="U389" s="16"/>
      <c r="V389" s="16"/>
      <c r="W389" s="16"/>
      <c r="X389" s="16"/>
      <c r="Y389" s="16"/>
      <c r="Z389" s="16">
        <v>56.87</v>
      </c>
      <c r="AA389" s="16">
        <v>216.66</v>
      </c>
      <c r="AB389" s="16">
        <f t="shared" si="9"/>
        <v>2077.2099999999996</v>
      </c>
      <c r="AC389" s="16">
        <v>2077.21</v>
      </c>
      <c r="AD389" s="15">
        <v>43605</v>
      </c>
      <c r="AE389" s="229" t="s">
        <v>1389</v>
      </c>
      <c r="AF389" s="14"/>
      <c r="AG389" s="19"/>
      <c r="AH389" s="19"/>
      <c r="AI389" s="19"/>
      <c r="AJ389" s="19"/>
    </row>
    <row r="390" spans="1:36" s="4" customFormat="1" ht="27.6" x14ac:dyDescent="0.25">
      <c r="A390" s="229" t="s">
        <v>992</v>
      </c>
      <c r="B390" s="227" t="s">
        <v>2796</v>
      </c>
      <c r="C390" s="227"/>
      <c r="D390" s="47" t="s">
        <v>2021</v>
      </c>
      <c r="E390" s="47" t="s">
        <v>2797</v>
      </c>
      <c r="F390" s="47" t="s">
        <v>1600</v>
      </c>
      <c r="G390" s="15">
        <v>43664</v>
      </c>
      <c r="H390" s="16">
        <v>67.709999999999994</v>
      </c>
      <c r="I390" s="16">
        <v>893.72</v>
      </c>
      <c r="J390" s="16">
        <v>239.68</v>
      </c>
      <c r="K390" s="16">
        <v>1461.09</v>
      </c>
      <c r="L390" s="16"/>
      <c r="M390" s="16">
        <v>1113.08</v>
      </c>
      <c r="N390" s="16"/>
      <c r="O390" s="16"/>
      <c r="P390" s="16"/>
      <c r="Q390" s="16"/>
      <c r="R390" s="16"/>
      <c r="S390" s="16"/>
      <c r="T390" s="16"/>
      <c r="U390" s="16"/>
      <c r="V390" s="16"/>
      <c r="W390" s="16"/>
      <c r="X390" s="16"/>
      <c r="Y390" s="16"/>
      <c r="Z390" s="16">
        <v>83.96</v>
      </c>
      <c r="AA390" s="16">
        <v>319.57</v>
      </c>
      <c r="AB390" s="16">
        <f t="shared" si="9"/>
        <v>4178.8099999999995</v>
      </c>
      <c r="AC390" s="16">
        <v>4178.01</v>
      </c>
      <c r="AD390" s="15">
        <v>43675</v>
      </c>
      <c r="AE390" s="229" t="s">
        <v>1390</v>
      </c>
      <c r="AF390" s="14"/>
      <c r="AG390" s="19"/>
      <c r="AH390" s="19"/>
      <c r="AI390" s="19"/>
      <c r="AJ390" s="19"/>
    </row>
    <row r="391" spans="1:36" s="4" customFormat="1" ht="27.6" x14ac:dyDescent="0.25">
      <c r="A391" s="229" t="s">
        <v>993</v>
      </c>
      <c r="B391" s="227" t="s">
        <v>2798</v>
      </c>
      <c r="C391" s="227"/>
      <c r="D391" s="47" t="s">
        <v>2021</v>
      </c>
      <c r="E391" s="47" t="s">
        <v>2799</v>
      </c>
      <c r="F391" s="47" t="s">
        <v>1614</v>
      </c>
      <c r="G391" s="15">
        <v>43636</v>
      </c>
      <c r="H391" s="16">
        <v>83.96</v>
      </c>
      <c r="I391" s="16">
        <v>1125.27</v>
      </c>
      <c r="J391" s="16">
        <v>300.61</v>
      </c>
      <c r="K391" s="16">
        <v>1837.54</v>
      </c>
      <c r="L391" s="16"/>
      <c r="M391" s="16">
        <v>1400.16</v>
      </c>
      <c r="N391" s="16"/>
      <c r="O391" s="16"/>
      <c r="P391" s="16"/>
      <c r="Q391" s="16"/>
      <c r="R391" s="16"/>
      <c r="S391" s="16"/>
      <c r="T391" s="16"/>
      <c r="U391" s="16"/>
      <c r="V391" s="16"/>
      <c r="W391" s="16"/>
      <c r="X391" s="16"/>
      <c r="Y391" s="16"/>
      <c r="Z391" s="16">
        <v>105.62</v>
      </c>
      <c r="AA391" s="16">
        <v>400.82</v>
      </c>
      <c r="AB391" s="16">
        <f t="shared" si="9"/>
        <v>5253.98</v>
      </c>
      <c r="AC391" s="16">
        <v>5290.76</v>
      </c>
      <c r="AD391" s="15">
        <v>43682</v>
      </c>
      <c r="AE391" s="229" t="s">
        <v>1391</v>
      </c>
      <c r="AF391" s="14"/>
      <c r="AG391" s="19"/>
      <c r="AH391" s="19"/>
      <c r="AI391" s="19"/>
      <c r="AJ391" s="19"/>
    </row>
    <row r="392" spans="1:36" s="4" customFormat="1" ht="27.6" x14ac:dyDescent="0.25">
      <c r="A392" s="229" t="s">
        <v>994</v>
      </c>
      <c r="B392" s="227" t="s">
        <v>1714</v>
      </c>
      <c r="C392" s="227"/>
      <c r="D392" s="47" t="s">
        <v>2021</v>
      </c>
      <c r="E392" s="47" t="s">
        <v>2800</v>
      </c>
      <c r="F392" s="47" t="s">
        <v>1766</v>
      </c>
      <c r="G392" s="15">
        <v>43612</v>
      </c>
      <c r="H392" s="16">
        <v>46.04</v>
      </c>
      <c r="I392" s="16">
        <v>605.29</v>
      </c>
      <c r="J392" s="16">
        <v>162.49</v>
      </c>
      <c r="K392" s="16">
        <v>989.86</v>
      </c>
      <c r="L392" s="16"/>
      <c r="M392" s="16">
        <v>754.24</v>
      </c>
      <c r="N392" s="16"/>
      <c r="O392" s="16"/>
      <c r="P392" s="16"/>
      <c r="Q392" s="16"/>
      <c r="R392" s="16"/>
      <c r="S392" s="16"/>
      <c r="T392" s="16"/>
      <c r="U392" s="16"/>
      <c r="V392" s="16"/>
      <c r="W392" s="16"/>
      <c r="X392" s="16"/>
      <c r="Y392" s="16"/>
      <c r="Z392" s="16">
        <v>56.87</v>
      </c>
      <c r="AA392" s="16">
        <v>216.66</v>
      </c>
      <c r="AB392" s="16">
        <f t="shared" si="9"/>
        <v>2831.45</v>
      </c>
      <c r="AC392" s="16">
        <v>2831.45</v>
      </c>
      <c r="AD392" s="15">
        <v>43634</v>
      </c>
      <c r="AE392" s="229" t="s">
        <v>1392</v>
      </c>
      <c r="AF392" s="14"/>
      <c r="AG392" s="19"/>
      <c r="AH392" s="19"/>
      <c r="AI392" s="19"/>
      <c r="AJ392" s="19"/>
    </row>
    <row r="393" spans="1:36" s="4" customFormat="1" ht="27.6" x14ac:dyDescent="0.25">
      <c r="A393" s="229" t="s">
        <v>995</v>
      </c>
      <c r="B393" s="227" t="s">
        <v>2801</v>
      </c>
      <c r="C393" s="227"/>
      <c r="D393" s="47" t="s">
        <v>2021</v>
      </c>
      <c r="E393" s="47" t="s">
        <v>2802</v>
      </c>
      <c r="F393" s="47" t="s">
        <v>1600</v>
      </c>
      <c r="G393" s="15">
        <v>43628</v>
      </c>
      <c r="H393" s="16">
        <v>46.6</v>
      </c>
      <c r="I393" s="16">
        <v>612.65</v>
      </c>
      <c r="J393" s="16">
        <v>164.47</v>
      </c>
      <c r="K393" s="16">
        <v>1001.9</v>
      </c>
      <c r="L393" s="16">
        <v>763.41</v>
      </c>
      <c r="M393" s="16"/>
      <c r="N393" s="16"/>
      <c r="O393" s="16"/>
      <c r="P393" s="16"/>
      <c r="Q393" s="16"/>
      <c r="R393" s="16"/>
      <c r="S393" s="16"/>
      <c r="T393" s="16"/>
      <c r="U393" s="16"/>
      <c r="V393" s="16"/>
      <c r="W393" s="16"/>
      <c r="X393" s="16"/>
      <c r="Y393" s="16"/>
      <c r="Z393" s="16">
        <v>57.56</v>
      </c>
      <c r="AA393" s="16">
        <v>219.3</v>
      </c>
      <c r="AB393" s="16">
        <f t="shared" si="9"/>
        <v>2865.89</v>
      </c>
      <c r="AC393" s="16">
        <v>2865.89</v>
      </c>
      <c r="AD393" s="15">
        <v>43805</v>
      </c>
      <c r="AE393" s="229" t="s">
        <v>1393</v>
      </c>
      <c r="AF393" s="14"/>
      <c r="AG393" s="19"/>
      <c r="AH393" s="19"/>
      <c r="AI393" s="19"/>
      <c r="AJ393" s="19"/>
    </row>
    <row r="394" spans="1:36" s="4" customFormat="1" ht="27.6" x14ac:dyDescent="0.25">
      <c r="A394" s="229" t="s">
        <v>996</v>
      </c>
      <c r="B394" s="227" t="s">
        <v>2803</v>
      </c>
      <c r="C394" s="227"/>
      <c r="D394" s="47" t="s">
        <v>2021</v>
      </c>
      <c r="E394" s="47" t="s">
        <v>2804</v>
      </c>
      <c r="F394" s="47" t="s">
        <v>1631</v>
      </c>
      <c r="G394" s="15">
        <v>43650</v>
      </c>
      <c r="H394" s="16">
        <v>46.04</v>
      </c>
      <c r="I394" s="16">
        <v>605.29</v>
      </c>
      <c r="J394" s="16">
        <v>162.49</v>
      </c>
      <c r="K394" s="16">
        <v>989.86</v>
      </c>
      <c r="L394" s="16"/>
      <c r="M394" s="16">
        <v>754.24</v>
      </c>
      <c r="N394" s="16"/>
      <c r="O394" s="16"/>
      <c r="P394" s="16"/>
      <c r="Q394" s="16"/>
      <c r="R394" s="16"/>
      <c r="S394" s="16"/>
      <c r="T394" s="16"/>
      <c r="U394" s="16"/>
      <c r="V394" s="16"/>
      <c r="W394" s="16"/>
      <c r="X394" s="16"/>
      <c r="Y394" s="16"/>
      <c r="Z394" s="16">
        <v>56.87</v>
      </c>
      <c r="AA394" s="16">
        <v>216.66</v>
      </c>
      <c r="AB394" s="16">
        <f t="shared" si="9"/>
        <v>2831.45</v>
      </c>
      <c r="AC394" s="16">
        <v>2831.45</v>
      </c>
      <c r="AD394" s="15">
        <v>43670</v>
      </c>
      <c r="AE394" s="229" t="s">
        <v>1394</v>
      </c>
      <c r="AF394" s="14"/>
      <c r="AG394" s="19"/>
      <c r="AH394" s="19"/>
      <c r="AI394" s="19"/>
      <c r="AJ394" s="19"/>
    </row>
    <row r="395" spans="1:36" s="4" customFormat="1" ht="27.6" x14ac:dyDescent="0.25">
      <c r="A395" s="229" t="s">
        <v>997</v>
      </c>
      <c r="B395" s="227" t="s">
        <v>1742</v>
      </c>
      <c r="C395" s="227"/>
      <c r="D395" s="47" t="s">
        <v>2021</v>
      </c>
      <c r="E395" s="47" t="s">
        <v>2805</v>
      </c>
      <c r="F395" s="47" t="s">
        <v>1621</v>
      </c>
      <c r="G395" s="15">
        <v>43648</v>
      </c>
      <c r="H395" s="16">
        <v>46.04</v>
      </c>
      <c r="I395" s="16">
        <v>605.29</v>
      </c>
      <c r="J395" s="16">
        <v>162.49</v>
      </c>
      <c r="K395" s="16">
        <v>989.86</v>
      </c>
      <c r="L395" s="16"/>
      <c r="M395" s="16">
        <v>754.24</v>
      </c>
      <c r="N395" s="16"/>
      <c r="O395" s="16"/>
      <c r="P395" s="16"/>
      <c r="Q395" s="16"/>
      <c r="R395" s="16"/>
      <c r="S395" s="16"/>
      <c r="T395" s="16"/>
      <c r="U395" s="16"/>
      <c r="V395" s="16"/>
      <c r="W395" s="16"/>
      <c r="X395" s="16"/>
      <c r="Y395" s="16"/>
      <c r="Z395" s="16">
        <v>56.87</v>
      </c>
      <c r="AA395" s="16">
        <v>216.66</v>
      </c>
      <c r="AB395" s="16">
        <f t="shared" si="9"/>
        <v>2831.45</v>
      </c>
      <c r="AC395" s="16">
        <v>2226.16</v>
      </c>
      <c r="AD395" s="15">
        <v>43657</v>
      </c>
      <c r="AE395" s="229" t="s">
        <v>1395</v>
      </c>
      <c r="AF395" s="14"/>
      <c r="AG395" s="19"/>
      <c r="AH395" s="19"/>
      <c r="AI395" s="19"/>
      <c r="AJ395" s="19"/>
    </row>
    <row r="396" spans="1:36" s="4" customFormat="1" ht="27.6" x14ac:dyDescent="0.25">
      <c r="A396" s="229" t="s">
        <v>998</v>
      </c>
      <c r="B396" s="227" t="s">
        <v>2806</v>
      </c>
      <c r="C396" s="227"/>
      <c r="D396" s="47" t="s">
        <v>2021</v>
      </c>
      <c r="E396" s="47" t="s">
        <v>2807</v>
      </c>
      <c r="F396" s="47" t="s">
        <v>1622</v>
      </c>
      <c r="G396" s="15">
        <v>43669</v>
      </c>
      <c r="H396" s="16">
        <v>83.96</v>
      </c>
      <c r="I396" s="16">
        <v>1125.27</v>
      </c>
      <c r="J396" s="16">
        <v>300.61</v>
      </c>
      <c r="K396" s="16">
        <v>1837.54</v>
      </c>
      <c r="L396" s="16">
        <v>1400.16</v>
      </c>
      <c r="M396" s="16"/>
      <c r="N396" s="16"/>
      <c r="O396" s="16"/>
      <c r="P396" s="16"/>
      <c r="Q396" s="16"/>
      <c r="R396" s="16"/>
      <c r="S396" s="16"/>
      <c r="T396" s="16"/>
      <c r="U396" s="16"/>
      <c r="V396" s="16"/>
      <c r="W396" s="16"/>
      <c r="X396" s="16"/>
      <c r="Y396" s="16"/>
      <c r="Z396" s="16">
        <v>105.62</v>
      </c>
      <c r="AA396" s="16">
        <v>400.82</v>
      </c>
      <c r="AB396" s="16">
        <f t="shared" si="9"/>
        <v>5253.98</v>
      </c>
      <c r="AC396" s="16">
        <v>5290.76</v>
      </c>
      <c r="AD396" s="15">
        <v>43684</v>
      </c>
      <c r="AE396" s="229" t="s">
        <v>1396</v>
      </c>
      <c r="AF396" s="14"/>
      <c r="AG396" s="19"/>
      <c r="AH396" s="19"/>
      <c r="AI396" s="19"/>
      <c r="AJ396" s="19"/>
    </row>
    <row r="397" spans="1:36" s="4" customFormat="1" ht="27.6" x14ac:dyDescent="0.25">
      <c r="A397" s="229" t="s">
        <v>999</v>
      </c>
      <c r="B397" s="227" t="s">
        <v>1714</v>
      </c>
      <c r="C397" s="227"/>
      <c r="D397" s="47" t="s">
        <v>2021</v>
      </c>
      <c r="E397" s="47" t="s">
        <v>2808</v>
      </c>
      <c r="F397" s="47" t="s">
        <v>1622</v>
      </c>
      <c r="G397" s="15">
        <v>43671</v>
      </c>
      <c r="H397" s="16">
        <v>35.21</v>
      </c>
      <c r="I397" s="16">
        <v>461.75</v>
      </c>
      <c r="J397" s="16">
        <v>123.22</v>
      </c>
      <c r="K397" s="16">
        <v>754.24</v>
      </c>
      <c r="L397" s="16"/>
      <c r="M397" s="16">
        <v>574.15</v>
      </c>
      <c r="N397" s="16"/>
      <c r="O397" s="16"/>
      <c r="P397" s="16"/>
      <c r="Q397" s="16"/>
      <c r="R397" s="16"/>
      <c r="S397" s="16"/>
      <c r="T397" s="16"/>
      <c r="U397" s="16"/>
      <c r="V397" s="16"/>
      <c r="W397" s="16"/>
      <c r="X397" s="16"/>
      <c r="Y397" s="16"/>
      <c r="Z397" s="16">
        <v>43.33</v>
      </c>
      <c r="AA397" s="16">
        <v>165.2</v>
      </c>
      <c r="AB397" s="16">
        <f t="shared" si="9"/>
        <v>2157.1</v>
      </c>
      <c r="AC397" s="16">
        <v>2172.1999999999998</v>
      </c>
      <c r="AD397" s="15">
        <v>43682</v>
      </c>
      <c r="AE397" s="229" t="s">
        <v>1397</v>
      </c>
      <c r="AF397" s="14"/>
      <c r="AG397" s="19"/>
      <c r="AH397" s="19"/>
      <c r="AI397" s="19"/>
      <c r="AJ397" s="19"/>
    </row>
    <row r="398" spans="1:36" s="4" customFormat="1" ht="87" customHeight="1" x14ac:dyDescent="0.25">
      <c r="A398" s="242" t="s">
        <v>1000</v>
      </c>
      <c r="B398" s="227" t="s">
        <v>2810</v>
      </c>
      <c r="C398" s="227"/>
      <c r="D398" s="228" t="s">
        <v>2021</v>
      </c>
      <c r="E398" s="228" t="s">
        <v>2809</v>
      </c>
      <c r="F398" s="228" t="s">
        <v>1600</v>
      </c>
      <c r="G398" s="243">
        <v>43698</v>
      </c>
      <c r="H398" s="16">
        <v>46.62</v>
      </c>
      <c r="I398" s="16">
        <v>609.5</v>
      </c>
      <c r="J398" s="16">
        <v>163.62</v>
      </c>
      <c r="K398" s="16">
        <v>1471.25</v>
      </c>
      <c r="L398" s="16"/>
      <c r="M398" s="16">
        <v>759.49</v>
      </c>
      <c r="N398" s="16"/>
      <c r="O398" s="16"/>
      <c r="P398" s="16"/>
      <c r="Q398" s="16"/>
      <c r="R398" s="16"/>
      <c r="S398" s="16"/>
      <c r="T398" s="16"/>
      <c r="U398" s="16"/>
      <c r="V398" s="16"/>
      <c r="W398" s="16"/>
      <c r="X398" s="16"/>
      <c r="Y398" s="16"/>
      <c r="Z398" s="16">
        <v>57.27</v>
      </c>
      <c r="AA398" s="16">
        <v>218.16</v>
      </c>
      <c r="AB398" s="16">
        <f t="shared" si="9"/>
        <v>3325.9099999999994</v>
      </c>
      <c r="AC398" s="16">
        <v>3007.96</v>
      </c>
      <c r="AD398" s="15">
        <v>44635</v>
      </c>
      <c r="AE398" s="229">
        <v>3254035</v>
      </c>
      <c r="AF398" s="14"/>
      <c r="AG398" s="19"/>
      <c r="AH398" s="19"/>
      <c r="AI398" s="19"/>
      <c r="AJ398" s="19"/>
    </row>
    <row r="399" spans="1:36" s="4" customFormat="1" ht="39" customHeight="1" x14ac:dyDescent="0.25">
      <c r="A399" s="229" t="s">
        <v>1001</v>
      </c>
      <c r="B399" s="227" t="s">
        <v>1742</v>
      </c>
      <c r="C399" s="227"/>
      <c r="D399" s="47" t="s">
        <v>2021</v>
      </c>
      <c r="E399" s="47" t="s">
        <v>2811</v>
      </c>
      <c r="F399" s="47" t="s">
        <v>1621</v>
      </c>
      <c r="G399" s="15">
        <v>43649</v>
      </c>
      <c r="H399" s="16">
        <v>46.04</v>
      </c>
      <c r="I399" s="16">
        <v>605.29</v>
      </c>
      <c r="J399" s="16">
        <v>162.49</v>
      </c>
      <c r="K399" s="16">
        <v>989.86</v>
      </c>
      <c r="L399" s="16"/>
      <c r="M399" s="16">
        <v>754.24</v>
      </c>
      <c r="N399" s="16"/>
      <c r="O399" s="16"/>
      <c r="P399" s="16"/>
      <c r="Q399" s="16"/>
      <c r="R399" s="16"/>
      <c r="S399" s="16"/>
      <c r="T399" s="16"/>
      <c r="U399" s="16"/>
      <c r="V399" s="16"/>
      <c r="W399" s="16"/>
      <c r="X399" s="16"/>
      <c r="Y399" s="16"/>
      <c r="Z399" s="16">
        <v>56.87</v>
      </c>
      <c r="AA399" s="16">
        <v>216.66</v>
      </c>
      <c r="AB399" s="16">
        <f t="shared" si="9"/>
        <v>2831.45</v>
      </c>
      <c r="AC399" s="16">
        <v>2831.45</v>
      </c>
      <c r="AD399" s="15">
        <v>43657</v>
      </c>
      <c r="AE399" s="229" t="s">
        <v>1398</v>
      </c>
      <c r="AF399" s="14"/>
      <c r="AG399" s="19"/>
      <c r="AH399" s="19"/>
      <c r="AI399" s="19"/>
      <c r="AJ399" s="19"/>
    </row>
    <row r="400" spans="1:36" s="4" customFormat="1" ht="27.6" x14ac:dyDescent="0.25">
      <c r="A400" s="229" t="s">
        <v>1002</v>
      </c>
      <c r="B400" s="227" t="s">
        <v>2812</v>
      </c>
      <c r="C400" s="227"/>
      <c r="D400" s="244"/>
      <c r="E400" s="47" t="s">
        <v>2813</v>
      </c>
      <c r="F400" s="47" t="s">
        <v>1621</v>
      </c>
      <c r="G400" s="15">
        <v>43649</v>
      </c>
      <c r="H400" s="16">
        <v>46.04</v>
      </c>
      <c r="I400" s="16">
        <v>605.29</v>
      </c>
      <c r="J400" s="16">
        <v>162.49</v>
      </c>
      <c r="K400" s="16">
        <v>989.86</v>
      </c>
      <c r="L400" s="16"/>
      <c r="M400" s="16">
        <v>754.24</v>
      </c>
      <c r="N400" s="16"/>
      <c r="O400" s="16"/>
      <c r="P400" s="16"/>
      <c r="Q400" s="16"/>
      <c r="R400" s="16"/>
      <c r="S400" s="16"/>
      <c r="T400" s="16"/>
      <c r="U400" s="16"/>
      <c r="V400" s="16"/>
      <c r="W400" s="16"/>
      <c r="X400" s="16"/>
      <c r="Y400" s="16"/>
      <c r="Z400" s="16">
        <v>56.87</v>
      </c>
      <c r="AA400" s="16">
        <v>216.66</v>
      </c>
      <c r="AB400" s="16">
        <f t="shared" si="9"/>
        <v>2831.45</v>
      </c>
      <c r="AC400" s="16">
        <v>2831.45</v>
      </c>
      <c r="AD400" s="15">
        <v>43657</v>
      </c>
      <c r="AE400" s="229" t="s">
        <v>1399</v>
      </c>
      <c r="AF400" s="14"/>
      <c r="AG400" s="19"/>
      <c r="AH400" s="19"/>
      <c r="AI400" s="19"/>
      <c r="AJ400" s="19"/>
    </row>
    <row r="401" spans="1:36" s="4" customFormat="1" ht="27.6" x14ac:dyDescent="0.25">
      <c r="A401" s="229" t="s">
        <v>3417</v>
      </c>
      <c r="B401" s="227" t="s">
        <v>3418</v>
      </c>
      <c r="C401" s="227"/>
      <c r="D401" s="47" t="s">
        <v>2021</v>
      </c>
      <c r="E401" s="47" t="s">
        <v>3419</v>
      </c>
      <c r="F401" s="47" t="s">
        <v>1614</v>
      </c>
      <c r="G401" s="15">
        <v>43711</v>
      </c>
      <c r="H401" s="16">
        <v>46.36</v>
      </c>
      <c r="I401" s="16">
        <v>609.5</v>
      </c>
      <c r="J401" s="16">
        <v>163.62</v>
      </c>
      <c r="K401" s="16">
        <v>996.74</v>
      </c>
      <c r="L401" s="16"/>
      <c r="M401" s="16">
        <v>759.49</v>
      </c>
      <c r="N401" s="16"/>
      <c r="O401" s="16"/>
      <c r="P401" s="16"/>
      <c r="Q401" s="16"/>
      <c r="R401" s="16"/>
      <c r="S401" s="16"/>
      <c r="T401" s="16"/>
      <c r="U401" s="16"/>
      <c r="V401" s="16"/>
      <c r="W401" s="16"/>
      <c r="X401" s="16"/>
      <c r="Y401" s="16"/>
      <c r="Z401" s="16">
        <v>57.27</v>
      </c>
      <c r="AA401" s="16">
        <v>218.16</v>
      </c>
      <c r="AB401" s="16">
        <f t="shared" si="9"/>
        <v>2851.14</v>
      </c>
      <c r="AC401" s="16">
        <v>2851.14</v>
      </c>
      <c r="AD401" s="15">
        <v>43766</v>
      </c>
      <c r="AE401" s="229" t="s">
        <v>1400</v>
      </c>
      <c r="AF401" s="14"/>
      <c r="AG401" s="19"/>
      <c r="AH401" s="19"/>
      <c r="AI401" s="19"/>
      <c r="AJ401" s="19"/>
    </row>
    <row r="402" spans="1:36" s="4" customFormat="1" ht="27.6" x14ac:dyDescent="0.25">
      <c r="A402" s="229" t="s">
        <v>518</v>
      </c>
      <c r="B402" s="227" t="s">
        <v>2242</v>
      </c>
      <c r="C402" s="227"/>
      <c r="D402" s="47" t="s">
        <v>2021</v>
      </c>
      <c r="E402" s="47" t="s">
        <v>2243</v>
      </c>
      <c r="F402" s="47" t="s">
        <v>1629</v>
      </c>
      <c r="G402" s="15">
        <v>43761</v>
      </c>
      <c r="H402" s="16">
        <v>84.54</v>
      </c>
      <c r="I402" s="16">
        <v>1133.0899999999999</v>
      </c>
      <c r="J402" s="16">
        <v>302.7</v>
      </c>
      <c r="K402" s="16">
        <v>1850.31</v>
      </c>
      <c r="L402" s="16">
        <v>1409.89</v>
      </c>
      <c r="M402" s="16"/>
      <c r="N402" s="16"/>
      <c r="O402" s="16"/>
      <c r="P402" s="16"/>
      <c r="Q402" s="16"/>
      <c r="R402" s="16"/>
      <c r="S402" s="16"/>
      <c r="T402" s="16"/>
      <c r="U402" s="16"/>
      <c r="V402" s="16"/>
      <c r="W402" s="16"/>
      <c r="X402" s="16"/>
      <c r="Y402" s="16"/>
      <c r="Z402" s="16">
        <v>106.36</v>
      </c>
      <c r="AA402" s="16"/>
      <c r="AB402" s="16">
        <f t="shared" si="9"/>
        <v>4886.8899999999994</v>
      </c>
      <c r="AC402" s="16">
        <v>4886.8900000000003</v>
      </c>
      <c r="AD402" s="15">
        <v>43769</v>
      </c>
      <c r="AE402" s="229" t="s">
        <v>519</v>
      </c>
      <c r="AF402" s="14"/>
      <c r="AG402" s="19"/>
      <c r="AH402" s="19"/>
      <c r="AI402" s="19"/>
      <c r="AJ402" s="19"/>
    </row>
    <row r="403" spans="1:36" s="4" customFormat="1" ht="27.6" x14ac:dyDescent="0.25">
      <c r="A403" s="229" t="s">
        <v>1003</v>
      </c>
      <c r="B403" s="227" t="s">
        <v>2814</v>
      </c>
      <c r="C403" s="227"/>
      <c r="D403" s="47" t="s">
        <v>2021</v>
      </c>
      <c r="E403" s="47" t="s">
        <v>2815</v>
      </c>
      <c r="F403" s="47" t="s">
        <v>1616</v>
      </c>
      <c r="G403" s="15">
        <v>43698</v>
      </c>
      <c r="H403" s="16">
        <v>46.36</v>
      </c>
      <c r="I403" s="16">
        <v>609.5</v>
      </c>
      <c r="J403" s="16">
        <v>163.62</v>
      </c>
      <c r="K403" s="16">
        <v>996.74</v>
      </c>
      <c r="L403" s="16"/>
      <c r="M403" s="16">
        <v>759.49</v>
      </c>
      <c r="N403" s="16"/>
      <c r="O403" s="16"/>
      <c r="P403" s="16"/>
      <c r="Q403" s="16"/>
      <c r="R403" s="16"/>
      <c r="S403" s="16"/>
      <c r="T403" s="16"/>
      <c r="U403" s="16"/>
      <c r="V403" s="16"/>
      <c r="W403" s="16"/>
      <c r="X403" s="16"/>
      <c r="Y403" s="16"/>
      <c r="Z403" s="16">
        <v>57.27</v>
      </c>
      <c r="AA403" s="16">
        <v>218.16</v>
      </c>
      <c r="AB403" s="16">
        <f t="shared" ref="AB403:AB439" si="11">SUM(H403:AA403)</f>
        <v>2851.14</v>
      </c>
      <c r="AC403" s="16">
        <v>2851.14</v>
      </c>
      <c r="AD403" s="15">
        <v>43721</v>
      </c>
      <c r="AE403" s="229" t="s">
        <v>1401</v>
      </c>
      <c r="AF403" s="14"/>
      <c r="AG403" s="19"/>
      <c r="AH403" s="19"/>
      <c r="AI403" s="19"/>
      <c r="AJ403" s="19"/>
    </row>
    <row r="404" spans="1:36" s="4" customFormat="1" ht="27.6" x14ac:dyDescent="0.25">
      <c r="A404" s="229" t="s">
        <v>1004</v>
      </c>
      <c r="B404" s="227" t="s">
        <v>2816</v>
      </c>
      <c r="C404" s="227"/>
      <c r="D404" s="47" t="s">
        <v>2021</v>
      </c>
      <c r="E404" s="47" t="s">
        <v>2817</v>
      </c>
      <c r="F404" s="47" t="s">
        <v>1614</v>
      </c>
      <c r="G404" s="15">
        <v>43872</v>
      </c>
      <c r="H404" s="16">
        <v>63.37</v>
      </c>
      <c r="I404" s="16">
        <v>851.39</v>
      </c>
      <c r="J404" s="16">
        <v>227.31</v>
      </c>
      <c r="K404" s="16">
        <v>1390.05</v>
      </c>
      <c r="L404" s="16"/>
      <c r="M404" s="16">
        <v>1059.4100000000001</v>
      </c>
      <c r="N404" s="16"/>
      <c r="O404" s="16"/>
      <c r="P404" s="16"/>
      <c r="Q404" s="16"/>
      <c r="R404" s="16"/>
      <c r="S404" s="16"/>
      <c r="T404" s="16"/>
      <c r="U404" s="16"/>
      <c r="V404" s="16"/>
      <c r="W404" s="16"/>
      <c r="X404" s="16"/>
      <c r="Y404" s="16"/>
      <c r="Z404" s="17">
        <v>79.900000000000006</v>
      </c>
      <c r="AA404" s="16">
        <v>303.08</v>
      </c>
      <c r="AB404" s="16">
        <f t="shared" si="11"/>
        <v>3974.5099999999998</v>
      </c>
      <c r="AC404" s="16">
        <v>4730.7700000000004</v>
      </c>
      <c r="AD404" s="15">
        <v>45553</v>
      </c>
      <c r="AE404" s="229">
        <v>3859180</v>
      </c>
      <c r="AF404" s="14"/>
      <c r="AG404" s="19"/>
      <c r="AH404" s="19"/>
      <c r="AI404" s="19"/>
      <c r="AJ404" s="19"/>
    </row>
    <row r="405" spans="1:36" s="4" customFormat="1" ht="27.6" x14ac:dyDescent="0.25">
      <c r="A405" s="229" t="s">
        <v>1005</v>
      </c>
      <c r="B405" s="227" t="s">
        <v>2818</v>
      </c>
      <c r="C405" s="227"/>
      <c r="D405" s="47" t="s">
        <v>2021</v>
      </c>
      <c r="E405" s="47" t="s">
        <v>2819</v>
      </c>
      <c r="F405" s="47" t="s">
        <v>1619</v>
      </c>
      <c r="G405" s="15">
        <v>43719</v>
      </c>
      <c r="H405" s="16">
        <v>188.16</v>
      </c>
      <c r="I405" s="16">
        <v>2527.98</v>
      </c>
      <c r="J405" s="16">
        <v>674.94</v>
      </c>
      <c r="K405" s="16">
        <v>4127.3999999999996</v>
      </c>
      <c r="L405" s="16"/>
      <c r="M405" s="16">
        <v>3145.65</v>
      </c>
      <c r="N405" s="16"/>
      <c r="O405" s="16"/>
      <c r="P405" s="16"/>
      <c r="Q405" s="16"/>
      <c r="R405" s="16"/>
      <c r="S405" s="16"/>
      <c r="T405" s="16"/>
      <c r="U405" s="16"/>
      <c r="V405" s="16"/>
      <c r="W405" s="16"/>
      <c r="X405" s="16"/>
      <c r="Y405" s="16"/>
      <c r="Z405" s="16">
        <v>237.24</v>
      </c>
      <c r="AA405" s="16">
        <v>899.94</v>
      </c>
      <c r="AB405" s="16">
        <f t="shared" si="11"/>
        <v>11801.31</v>
      </c>
      <c r="AC405" s="16">
        <v>11955.33</v>
      </c>
      <c r="AD405" s="15">
        <v>44032</v>
      </c>
      <c r="AE405" s="229" t="s">
        <v>1402</v>
      </c>
      <c r="AF405" s="14"/>
      <c r="AG405" s="19"/>
      <c r="AH405" s="19"/>
      <c r="AI405" s="19"/>
      <c r="AJ405" s="19"/>
    </row>
    <row r="406" spans="1:36" s="4" customFormat="1" ht="27.6" x14ac:dyDescent="0.25">
      <c r="A406" s="229" t="s">
        <v>1006</v>
      </c>
      <c r="B406" s="227" t="s">
        <v>2820</v>
      </c>
      <c r="C406" s="227"/>
      <c r="D406" s="47" t="s">
        <v>2021</v>
      </c>
      <c r="E406" s="47" t="s">
        <v>2821</v>
      </c>
      <c r="F406" s="47" t="s">
        <v>1604</v>
      </c>
      <c r="G406" s="15">
        <v>43648</v>
      </c>
      <c r="H406" s="16">
        <v>186.87</v>
      </c>
      <c r="I406" s="16">
        <v>2510.52</v>
      </c>
      <c r="J406" s="16">
        <v>670.29</v>
      </c>
      <c r="K406" s="16">
        <v>4098.8999999999996</v>
      </c>
      <c r="L406" s="16"/>
      <c r="M406" s="16">
        <v>3123.96</v>
      </c>
      <c r="N406" s="16"/>
      <c r="O406" s="16"/>
      <c r="P406" s="16"/>
      <c r="Q406" s="16"/>
      <c r="R406" s="16"/>
      <c r="S406" s="16"/>
      <c r="T406" s="16"/>
      <c r="U406" s="16"/>
      <c r="V406" s="16"/>
      <c r="W406" s="16"/>
      <c r="X406" s="16"/>
      <c r="Y406" s="16"/>
      <c r="Z406" s="16">
        <v>235.62</v>
      </c>
      <c r="AA406" s="16">
        <v>893.73</v>
      </c>
      <c r="AB406" s="16">
        <f t="shared" si="11"/>
        <v>11719.890000000001</v>
      </c>
      <c r="AC406" s="16"/>
      <c r="AD406" s="229"/>
      <c r="AE406" s="229"/>
      <c r="AF406" s="14"/>
      <c r="AG406" s="19"/>
      <c r="AH406" s="19"/>
      <c r="AI406" s="19"/>
      <c r="AJ406" s="19"/>
    </row>
    <row r="407" spans="1:36" s="4" customFormat="1" ht="27.6" x14ac:dyDescent="0.25">
      <c r="A407" s="229" t="s">
        <v>1007</v>
      </c>
      <c r="B407" s="227" t="s">
        <v>2822</v>
      </c>
      <c r="C407" s="227"/>
      <c r="D407" s="47" t="s">
        <v>2021</v>
      </c>
      <c r="E407" s="47" t="s">
        <v>2823</v>
      </c>
      <c r="F407" s="47" t="s">
        <v>1600</v>
      </c>
      <c r="G407" s="15">
        <v>43754</v>
      </c>
      <c r="H407" s="16">
        <v>68.180000000000007</v>
      </c>
      <c r="I407" s="16">
        <v>899.93</v>
      </c>
      <c r="J407" s="16">
        <v>241.34</v>
      </c>
      <c r="K407" s="16">
        <v>1471.25</v>
      </c>
      <c r="L407" s="16"/>
      <c r="M407" s="16">
        <v>1120.82</v>
      </c>
      <c r="N407" s="16"/>
      <c r="O407" s="16"/>
      <c r="P407" s="16"/>
      <c r="Q407" s="16"/>
      <c r="R407" s="16"/>
      <c r="S407" s="16"/>
      <c r="T407" s="16"/>
      <c r="U407" s="16"/>
      <c r="V407" s="16"/>
      <c r="W407" s="16"/>
      <c r="X407" s="16"/>
      <c r="Y407" s="16"/>
      <c r="Z407" s="16">
        <v>84.54</v>
      </c>
      <c r="AA407" s="16">
        <v>321.79000000000002</v>
      </c>
      <c r="AB407" s="16">
        <f t="shared" si="11"/>
        <v>4207.8499999999995</v>
      </c>
      <c r="AC407" s="16">
        <v>4262.76</v>
      </c>
      <c r="AD407" s="15">
        <v>43979</v>
      </c>
      <c r="AE407" s="229" t="s">
        <v>1403</v>
      </c>
      <c r="AF407" s="14"/>
      <c r="AG407" s="19"/>
      <c r="AH407" s="19"/>
      <c r="AI407" s="19"/>
      <c r="AJ407" s="19"/>
    </row>
    <row r="408" spans="1:36" s="4" customFormat="1" ht="55.2" x14ac:dyDescent="0.25">
      <c r="A408" s="594" t="s">
        <v>1008</v>
      </c>
      <c r="B408" s="227" t="s">
        <v>2824</v>
      </c>
      <c r="C408" s="690"/>
      <c r="D408" s="619" t="s">
        <v>2021</v>
      </c>
      <c r="E408" s="619" t="s">
        <v>2825</v>
      </c>
      <c r="F408" s="619" t="s">
        <v>1600</v>
      </c>
      <c r="G408" s="15">
        <v>43843</v>
      </c>
      <c r="H408" s="16">
        <v>126.1</v>
      </c>
      <c r="I408" s="16">
        <v>1694.04</v>
      </c>
      <c r="J408" s="16">
        <v>452.3</v>
      </c>
      <c r="K408" s="16">
        <v>2765.84</v>
      </c>
      <c r="L408" s="16"/>
      <c r="M408" s="16">
        <v>2107.96</v>
      </c>
      <c r="N408" s="16"/>
      <c r="O408" s="16"/>
      <c r="P408" s="16"/>
      <c r="Q408" s="16"/>
      <c r="R408" s="16"/>
      <c r="S408" s="16"/>
      <c r="T408" s="16"/>
      <c r="U408" s="16"/>
      <c r="V408" s="16"/>
      <c r="W408" s="16"/>
      <c r="X408" s="16"/>
      <c r="Y408" s="16"/>
      <c r="Z408" s="16">
        <v>158.97999999999999</v>
      </c>
      <c r="AA408" s="16">
        <v>603.05999999999995</v>
      </c>
      <c r="AB408" s="16">
        <f t="shared" si="11"/>
        <v>7908.2800000000007</v>
      </c>
      <c r="AC408" s="16">
        <v>8332.66</v>
      </c>
      <c r="AD408" s="15">
        <v>44698</v>
      </c>
      <c r="AE408" s="229">
        <v>3286263</v>
      </c>
      <c r="AF408" s="14"/>
      <c r="AG408" s="19"/>
      <c r="AH408" s="19"/>
      <c r="AI408" s="19"/>
      <c r="AJ408" s="19"/>
    </row>
    <row r="409" spans="1:36" s="4" customFormat="1" ht="55.2" x14ac:dyDescent="0.25">
      <c r="A409" s="621"/>
      <c r="B409" s="227" t="s">
        <v>2824</v>
      </c>
      <c r="C409" s="691"/>
      <c r="D409" s="693"/>
      <c r="E409" s="693"/>
      <c r="F409" s="693"/>
      <c r="G409" s="15">
        <v>43843</v>
      </c>
      <c r="H409" s="16">
        <v>183.66</v>
      </c>
      <c r="I409" s="16">
        <v>2421.83</v>
      </c>
      <c r="J409" s="16">
        <v>649.65</v>
      </c>
      <c r="K409" s="16">
        <v>3959.62</v>
      </c>
      <c r="L409" s="16"/>
      <c r="M409" s="16">
        <v>3016.66</v>
      </c>
      <c r="N409" s="16"/>
      <c r="O409" s="16"/>
      <c r="P409" s="16"/>
      <c r="Q409" s="16"/>
      <c r="R409" s="16"/>
      <c r="S409" s="16"/>
      <c r="T409" s="16"/>
      <c r="U409" s="16"/>
      <c r="V409" s="16"/>
      <c r="W409" s="16"/>
      <c r="X409" s="16"/>
      <c r="Y409" s="16"/>
      <c r="Z409" s="16">
        <v>227.52</v>
      </c>
      <c r="AA409" s="16">
        <v>866.21</v>
      </c>
      <c r="AB409" s="16">
        <f t="shared" si="11"/>
        <v>11325.150000000001</v>
      </c>
      <c r="AC409" s="16"/>
      <c r="AD409" s="229"/>
      <c r="AE409" s="229"/>
      <c r="AF409" s="14"/>
      <c r="AG409" s="19"/>
      <c r="AH409" s="19"/>
      <c r="AI409" s="19"/>
      <c r="AJ409" s="19"/>
    </row>
    <row r="410" spans="1:36" s="4" customFormat="1" ht="55.2" x14ac:dyDescent="0.25">
      <c r="A410" s="595"/>
      <c r="B410" s="227" t="s">
        <v>3382</v>
      </c>
      <c r="C410" s="692"/>
      <c r="D410" s="620"/>
      <c r="E410" s="620"/>
      <c r="F410" s="620"/>
      <c r="G410" s="15">
        <v>43844</v>
      </c>
      <c r="H410" s="16">
        <v>193.52</v>
      </c>
      <c r="I410" s="16">
        <v>2551.79</v>
      </c>
      <c r="J410" s="16">
        <v>684.51</v>
      </c>
      <c r="K410" s="16">
        <v>4172.1000000000004</v>
      </c>
      <c r="L410" s="16"/>
      <c r="M410" s="16">
        <v>3178.54</v>
      </c>
      <c r="N410" s="16"/>
      <c r="O410" s="16"/>
      <c r="P410" s="16"/>
      <c r="Q410" s="16"/>
      <c r="R410" s="16"/>
      <c r="S410" s="16"/>
      <c r="T410" s="16"/>
      <c r="U410" s="16"/>
      <c r="V410" s="16"/>
      <c r="W410" s="16"/>
      <c r="X410" s="16"/>
      <c r="Y410" s="16"/>
      <c r="Z410" s="16">
        <v>912.69</v>
      </c>
      <c r="AA410" s="16">
        <v>239.73</v>
      </c>
      <c r="AB410" s="16">
        <f t="shared" si="11"/>
        <v>11932.88</v>
      </c>
      <c r="AC410" s="16">
        <v>11932.88</v>
      </c>
      <c r="AD410" s="15">
        <v>44714</v>
      </c>
      <c r="AE410" s="229">
        <v>3303511</v>
      </c>
      <c r="AF410" s="14"/>
      <c r="AG410" s="19"/>
      <c r="AH410" s="19"/>
      <c r="AI410" s="19"/>
      <c r="AJ410" s="19"/>
    </row>
    <row r="411" spans="1:36" s="4" customFormat="1" ht="27.6" x14ac:dyDescent="0.25">
      <c r="A411" s="229" t="s">
        <v>1009</v>
      </c>
      <c r="B411" s="227" t="s">
        <v>2826</v>
      </c>
      <c r="C411" s="227"/>
      <c r="D411" s="47" t="s">
        <v>2021</v>
      </c>
      <c r="E411" s="47" t="s">
        <v>2827</v>
      </c>
      <c r="F411" s="47" t="s">
        <v>1999</v>
      </c>
      <c r="G411" s="15">
        <v>43937</v>
      </c>
      <c r="H411" s="16">
        <v>126.74</v>
      </c>
      <c r="I411" s="16">
        <v>1702.78</v>
      </c>
      <c r="J411" s="16">
        <v>454.62</v>
      </c>
      <c r="K411" s="16">
        <v>2780.1</v>
      </c>
      <c r="L411" s="16">
        <v>2118.8200000000002</v>
      </c>
      <c r="M411" s="16"/>
      <c r="N411" s="16"/>
      <c r="O411" s="16"/>
      <c r="P411" s="16"/>
      <c r="Q411" s="16"/>
      <c r="R411" s="16"/>
      <c r="S411" s="16"/>
      <c r="T411" s="16"/>
      <c r="U411" s="16"/>
      <c r="V411" s="16"/>
      <c r="W411" s="16"/>
      <c r="X411" s="16"/>
      <c r="Y411" s="16"/>
      <c r="Z411" s="16">
        <v>159.80000000000001</v>
      </c>
      <c r="AA411" s="16">
        <v>606.16</v>
      </c>
      <c r="AB411" s="16">
        <f t="shared" si="11"/>
        <v>7949.0199999999995</v>
      </c>
      <c r="AC411" s="16"/>
      <c r="AD411" s="229"/>
      <c r="AE411" s="229"/>
      <c r="AF411" s="14"/>
      <c r="AG411" s="19"/>
      <c r="AH411" s="19"/>
      <c r="AI411" s="19"/>
      <c r="AJ411" s="19"/>
    </row>
    <row r="412" spans="1:36" s="4" customFormat="1" ht="27.6" x14ac:dyDescent="0.25">
      <c r="A412" s="229" t="s">
        <v>1010</v>
      </c>
      <c r="B412" s="227" t="s">
        <v>1742</v>
      </c>
      <c r="C412" s="227"/>
      <c r="D412" s="47" t="s">
        <v>2021</v>
      </c>
      <c r="E412" s="47" t="s">
        <v>2828</v>
      </c>
      <c r="F412" s="47" t="s">
        <v>1621</v>
      </c>
      <c r="G412" s="15">
        <v>43690</v>
      </c>
      <c r="H412" s="16">
        <v>46.36</v>
      </c>
      <c r="I412" s="16">
        <v>609.5</v>
      </c>
      <c r="J412" s="16">
        <v>163.62</v>
      </c>
      <c r="K412" s="16">
        <v>996.74</v>
      </c>
      <c r="L412" s="16"/>
      <c r="M412" s="16">
        <v>759.49</v>
      </c>
      <c r="N412" s="16"/>
      <c r="O412" s="16"/>
      <c r="P412" s="16"/>
      <c r="Q412" s="16"/>
      <c r="R412" s="16"/>
      <c r="S412" s="16"/>
      <c r="T412" s="16"/>
      <c r="U412" s="16"/>
      <c r="V412" s="16"/>
      <c r="W412" s="16"/>
      <c r="X412" s="16"/>
      <c r="Y412" s="16"/>
      <c r="Z412" s="16">
        <v>57.27</v>
      </c>
      <c r="AA412" s="16">
        <v>218.16</v>
      </c>
      <c r="AB412" s="16">
        <f t="shared" si="11"/>
        <v>2851.14</v>
      </c>
      <c r="AC412" s="16">
        <v>2851.14</v>
      </c>
      <c r="AD412" s="15">
        <v>43697</v>
      </c>
      <c r="AE412" s="229" t="s">
        <v>1404</v>
      </c>
      <c r="AF412" s="14"/>
      <c r="AG412" s="19"/>
      <c r="AH412" s="19"/>
      <c r="AI412" s="19"/>
      <c r="AJ412" s="19"/>
    </row>
    <row r="413" spans="1:36" s="4" customFormat="1" ht="27.6" x14ac:dyDescent="0.25">
      <c r="A413" s="229" t="s">
        <v>1011</v>
      </c>
      <c r="B413" s="227" t="s">
        <v>1742</v>
      </c>
      <c r="C413" s="227"/>
      <c r="D413" s="47" t="s">
        <v>2021</v>
      </c>
      <c r="E413" s="47" t="s">
        <v>2829</v>
      </c>
      <c r="F413" s="47" t="s">
        <v>1621</v>
      </c>
      <c r="G413" s="15">
        <v>43697</v>
      </c>
      <c r="H413" s="16">
        <v>46.36</v>
      </c>
      <c r="I413" s="16">
        <v>609.5</v>
      </c>
      <c r="J413" s="16">
        <v>163.62</v>
      </c>
      <c r="K413" s="16">
        <v>996.74</v>
      </c>
      <c r="L413" s="16"/>
      <c r="M413" s="16">
        <v>759.49</v>
      </c>
      <c r="N413" s="16"/>
      <c r="O413" s="16"/>
      <c r="P413" s="16"/>
      <c r="Q413" s="16"/>
      <c r="R413" s="16"/>
      <c r="S413" s="16"/>
      <c r="T413" s="16"/>
      <c r="U413" s="16"/>
      <c r="V413" s="16"/>
      <c r="W413" s="16"/>
      <c r="X413" s="16"/>
      <c r="Y413" s="16"/>
      <c r="Z413" s="16">
        <v>57.27</v>
      </c>
      <c r="AA413" s="16">
        <v>218.16</v>
      </c>
      <c r="AB413" s="16">
        <f t="shared" si="11"/>
        <v>2851.14</v>
      </c>
      <c r="AC413" s="16">
        <v>2851.14</v>
      </c>
      <c r="AD413" s="15">
        <v>43706</v>
      </c>
      <c r="AE413" s="229" t="s">
        <v>1405</v>
      </c>
      <c r="AF413" s="14"/>
      <c r="AG413" s="19"/>
      <c r="AH413" s="19"/>
      <c r="AI413" s="19"/>
      <c r="AJ413" s="19"/>
    </row>
    <row r="414" spans="1:36" s="4" customFormat="1" ht="27.6" x14ac:dyDescent="0.25">
      <c r="A414" s="229" t="s">
        <v>1012</v>
      </c>
      <c r="B414" s="227" t="s">
        <v>1742</v>
      </c>
      <c r="C414" s="227"/>
      <c r="D414" s="47" t="s">
        <v>2021</v>
      </c>
      <c r="E414" s="47" t="s">
        <v>2830</v>
      </c>
      <c r="F414" s="47" t="s">
        <v>1621</v>
      </c>
      <c r="G414" s="15">
        <v>43508</v>
      </c>
      <c r="H414" s="16">
        <v>46.08</v>
      </c>
      <c r="I414" s="16">
        <v>605.82000000000005</v>
      </c>
      <c r="J414" s="16">
        <v>162.63999999999999</v>
      </c>
      <c r="K414" s="16">
        <v>990.72</v>
      </c>
      <c r="L414" s="16"/>
      <c r="M414" s="16">
        <v>754.9</v>
      </c>
      <c r="N414" s="16"/>
      <c r="O414" s="16"/>
      <c r="P414" s="16"/>
      <c r="Q414" s="16"/>
      <c r="R414" s="16"/>
      <c r="S414" s="16"/>
      <c r="T414" s="16"/>
      <c r="U414" s="16"/>
      <c r="V414" s="16"/>
      <c r="W414" s="16"/>
      <c r="X414" s="16"/>
      <c r="Y414" s="16"/>
      <c r="Z414" s="16">
        <v>56.92</v>
      </c>
      <c r="AA414" s="16">
        <v>216.85</v>
      </c>
      <c r="AB414" s="16">
        <f t="shared" si="11"/>
        <v>2833.9300000000003</v>
      </c>
      <c r="AC414" s="16">
        <v>2833.93</v>
      </c>
      <c r="AD414" s="15">
        <v>43516</v>
      </c>
      <c r="AE414" s="229" t="s">
        <v>1406</v>
      </c>
      <c r="AF414" s="14"/>
      <c r="AG414" s="19"/>
      <c r="AH414" s="19"/>
      <c r="AI414" s="19"/>
      <c r="AJ414" s="19"/>
    </row>
    <row r="415" spans="1:36" s="4" customFormat="1" ht="27.6" x14ac:dyDescent="0.25">
      <c r="A415" s="229" t="s">
        <v>1013</v>
      </c>
      <c r="B415" s="227" t="s">
        <v>2831</v>
      </c>
      <c r="C415" s="227"/>
      <c r="D415" s="47" t="s">
        <v>2021</v>
      </c>
      <c r="E415" s="47" t="s">
        <v>2832</v>
      </c>
      <c r="F415" s="47" t="s">
        <v>1600</v>
      </c>
      <c r="G415" s="15">
        <v>43726</v>
      </c>
      <c r="H415" s="16">
        <v>46.36</v>
      </c>
      <c r="I415" s="16">
        <v>609.5</v>
      </c>
      <c r="J415" s="16">
        <v>163.62</v>
      </c>
      <c r="K415" s="16">
        <v>996.74</v>
      </c>
      <c r="L415" s="16"/>
      <c r="M415" s="16">
        <v>759.49</v>
      </c>
      <c r="N415" s="16"/>
      <c r="O415" s="16"/>
      <c r="P415" s="16"/>
      <c r="Q415" s="16"/>
      <c r="R415" s="16"/>
      <c r="S415" s="16"/>
      <c r="T415" s="16"/>
      <c r="U415" s="16"/>
      <c r="V415" s="16"/>
      <c r="W415" s="16"/>
      <c r="X415" s="16"/>
      <c r="Y415" s="16"/>
      <c r="Z415" s="16">
        <v>57.27</v>
      </c>
      <c r="AA415" s="16">
        <v>218.16</v>
      </c>
      <c r="AB415" s="16">
        <f t="shared" si="11"/>
        <v>2851.14</v>
      </c>
      <c r="AC415" s="16">
        <v>3007.71</v>
      </c>
      <c r="AD415" s="15">
        <v>44631</v>
      </c>
      <c r="AE415" s="229">
        <v>3252914</v>
      </c>
      <c r="AF415" s="14"/>
      <c r="AG415" s="19"/>
      <c r="AH415" s="19"/>
      <c r="AI415" s="19"/>
      <c r="AJ415" s="19"/>
    </row>
    <row r="416" spans="1:36" s="4" customFormat="1" ht="27.6" x14ac:dyDescent="0.25">
      <c r="A416" s="229" t="s">
        <v>1013</v>
      </c>
      <c r="B416" s="227" t="s">
        <v>3303</v>
      </c>
      <c r="C416" s="227"/>
      <c r="D416" s="47" t="s">
        <v>2021</v>
      </c>
      <c r="E416" s="47" t="s">
        <v>2832</v>
      </c>
      <c r="F416" s="47" t="s">
        <v>1600</v>
      </c>
      <c r="G416" s="15">
        <v>43727</v>
      </c>
      <c r="H416" s="16">
        <v>2.0299999999999998</v>
      </c>
      <c r="I416" s="16">
        <v>26.68</v>
      </c>
      <c r="J416" s="16">
        <v>7.16</v>
      </c>
      <c r="K416" s="16">
        <v>43.63</v>
      </c>
      <c r="L416" s="16"/>
      <c r="M416" s="16">
        <v>33.25</v>
      </c>
      <c r="N416" s="16"/>
      <c r="O416" s="16"/>
      <c r="P416" s="16"/>
      <c r="Q416" s="16"/>
      <c r="R416" s="16"/>
      <c r="S416" s="16"/>
      <c r="T416" s="16"/>
      <c r="U416" s="16"/>
      <c r="V416" s="16"/>
      <c r="W416" s="16"/>
      <c r="X416" s="16"/>
      <c r="Y416" s="16"/>
      <c r="Z416" s="16">
        <v>9.5500000000000007</v>
      </c>
      <c r="AA416" s="16">
        <v>2.5099999999999998</v>
      </c>
      <c r="AB416" s="16">
        <v>124.81</v>
      </c>
      <c r="AC416" s="16">
        <v>124.81</v>
      </c>
      <c r="AD416" s="15">
        <v>44642</v>
      </c>
      <c r="AE416" s="229">
        <v>3257998</v>
      </c>
      <c r="AF416" s="14"/>
      <c r="AG416" s="19"/>
      <c r="AH416" s="19"/>
      <c r="AI416" s="19"/>
      <c r="AJ416" s="19"/>
    </row>
    <row r="417" spans="1:46" s="4" customFormat="1" ht="27.6" x14ac:dyDescent="0.25">
      <c r="A417" s="229" t="s">
        <v>1014</v>
      </c>
      <c r="B417" s="227" t="s">
        <v>2833</v>
      </c>
      <c r="C417" s="227"/>
      <c r="D417" s="47" t="s">
        <v>2021</v>
      </c>
      <c r="E417" s="47" t="s">
        <v>2834</v>
      </c>
      <c r="F417" s="47" t="s">
        <v>1620</v>
      </c>
      <c r="G417" s="15">
        <v>43747</v>
      </c>
      <c r="H417" s="16">
        <v>35.450000000000003</v>
      </c>
      <c r="I417" s="16">
        <v>464.96</v>
      </c>
      <c r="J417" s="16">
        <v>124.08</v>
      </c>
      <c r="K417" s="16">
        <v>759.49</v>
      </c>
      <c r="L417" s="16"/>
      <c r="M417" s="16">
        <v>578.14</v>
      </c>
      <c r="N417" s="16"/>
      <c r="O417" s="16"/>
      <c r="P417" s="16"/>
      <c r="Q417" s="16"/>
      <c r="R417" s="16"/>
      <c r="S417" s="16"/>
      <c r="T417" s="16"/>
      <c r="U417" s="16"/>
      <c r="V417" s="16"/>
      <c r="W417" s="16"/>
      <c r="X417" s="16"/>
      <c r="Y417" s="16"/>
      <c r="Z417" s="16">
        <v>43.63</v>
      </c>
      <c r="AA417" s="16">
        <v>166.35</v>
      </c>
      <c r="AB417" s="16">
        <f t="shared" si="11"/>
        <v>2172.1</v>
      </c>
      <c r="AC417" s="16">
        <v>2194.77</v>
      </c>
      <c r="AD417" s="15">
        <v>43924</v>
      </c>
      <c r="AE417" s="229" t="s">
        <v>1407</v>
      </c>
      <c r="AF417" s="14"/>
      <c r="AG417" s="19"/>
      <c r="AH417" s="19"/>
      <c r="AI417" s="19"/>
      <c r="AJ417" s="19"/>
    </row>
    <row r="418" spans="1:46" s="4" customFormat="1" ht="27.6" x14ac:dyDescent="0.25">
      <c r="A418" s="229" t="s">
        <v>520</v>
      </c>
      <c r="B418" s="227" t="s">
        <v>2244</v>
      </c>
      <c r="C418" s="227"/>
      <c r="D418" s="47" t="s">
        <v>2021</v>
      </c>
      <c r="E418" s="47" t="s">
        <v>2245</v>
      </c>
      <c r="F418" s="47" t="s">
        <v>1600</v>
      </c>
      <c r="G418" s="15">
        <v>43773</v>
      </c>
      <c r="H418" s="16">
        <v>68.53</v>
      </c>
      <c r="I418" s="16">
        <v>904.59</v>
      </c>
      <c r="J418" s="16">
        <v>242.59</v>
      </c>
      <c r="K418" s="16">
        <v>1478.86</v>
      </c>
      <c r="L418" s="16"/>
      <c r="M418" s="16">
        <v>1126.6199999999999</v>
      </c>
      <c r="N418" s="16"/>
      <c r="O418" s="16"/>
      <c r="P418" s="16"/>
      <c r="Q418" s="16"/>
      <c r="R418" s="16"/>
      <c r="S418" s="16"/>
      <c r="T418" s="16"/>
      <c r="U418" s="16"/>
      <c r="V418" s="16"/>
      <c r="W418" s="16"/>
      <c r="X418" s="16"/>
      <c r="Y418" s="16"/>
      <c r="Z418" s="16">
        <v>84.98</v>
      </c>
      <c r="AA418" s="16"/>
      <c r="AB418" s="16">
        <f t="shared" si="11"/>
        <v>3906.1699999999996</v>
      </c>
      <c r="AC418" s="16">
        <v>3990.65</v>
      </c>
      <c r="AD418" s="15">
        <v>44321</v>
      </c>
      <c r="AE418" s="229" t="s">
        <v>521</v>
      </c>
      <c r="AF418" s="14"/>
      <c r="AG418" s="19"/>
      <c r="AH418" s="19"/>
      <c r="AI418" s="19"/>
      <c r="AJ418" s="19"/>
    </row>
    <row r="419" spans="1:46" s="4" customFormat="1" ht="27.6" x14ac:dyDescent="0.25">
      <c r="A419" s="229" t="s">
        <v>1015</v>
      </c>
      <c r="B419" s="227" t="s">
        <v>2835</v>
      </c>
      <c r="C419" s="227"/>
      <c r="D419" s="47" t="s">
        <v>2021</v>
      </c>
      <c r="E419" s="47" t="s">
        <v>2836</v>
      </c>
      <c r="F419" s="47" t="s">
        <v>1600</v>
      </c>
      <c r="G419" s="15">
        <v>43636</v>
      </c>
      <c r="H419" s="16">
        <v>97.5</v>
      </c>
      <c r="I419" s="16">
        <v>1267.46</v>
      </c>
      <c r="J419" s="16">
        <v>341.23</v>
      </c>
      <c r="K419" s="16">
        <v>2074.5100000000002</v>
      </c>
      <c r="L419" s="16"/>
      <c r="M419" s="16">
        <v>1580.24</v>
      </c>
      <c r="N419" s="16"/>
      <c r="O419" s="16"/>
      <c r="P419" s="16"/>
      <c r="Q419" s="16"/>
      <c r="R419" s="16"/>
      <c r="S419" s="16"/>
      <c r="T419" s="16"/>
      <c r="U419" s="16"/>
      <c r="V419" s="16"/>
      <c r="W419" s="16"/>
      <c r="X419" s="16"/>
      <c r="Y419" s="16"/>
      <c r="Z419" s="16">
        <v>119.16</v>
      </c>
      <c r="AA419" s="16">
        <v>454.98</v>
      </c>
      <c r="AB419" s="16">
        <f t="shared" si="11"/>
        <v>5935.08</v>
      </c>
      <c r="AC419" s="16">
        <v>8671.92</v>
      </c>
      <c r="AD419" s="15" t="s">
        <v>4705</v>
      </c>
      <c r="AE419" s="229" t="s">
        <v>4706</v>
      </c>
      <c r="AF419" s="14"/>
      <c r="AG419" s="19"/>
      <c r="AH419" s="19"/>
      <c r="AI419" s="19"/>
      <c r="AJ419" s="19"/>
    </row>
    <row r="420" spans="1:46" s="4" customFormat="1" ht="41.4" x14ac:dyDescent="0.25">
      <c r="A420" s="229" t="s">
        <v>1016</v>
      </c>
      <c r="B420" s="227" t="s">
        <v>2837</v>
      </c>
      <c r="C420" s="227"/>
      <c r="D420" s="47" t="s">
        <v>2021</v>
      </c>
      <c r="E420" s="47" t="s">
        <v>2838</v>
      </c>
      <c r="F420" s="47" t="s">
        <v>1629</v>
      </c>
      <c r="G420" s="15">
        <v>43777</v>
      </c>
      <c r="H420" s="16">
        <v>46.4</v>
      </c>
      <c r="I420" s="16">
        <v>612.65</v>
      </c>
      <c r="J420" s="16">
        <v>164.47</v>
      </c>
      <c r="K420" s="16">
        <v>1001.9</v>
      </c>
      <c r="L420" s="16"/>
      <c r="M420" s="16">
        <v>763.42</v>
      </c>
      <c r="N420" s="16"/>
      <c r="O420" s="16"/>
      <c r="P420" s="16"/>
      <c r="Q420" s="16"/>
      <c r="R420" s="16"/>
      <c r="S420" s="16"/>
      <c r="T420" s="16"/>
      <c r="U420" s="16"/>
      <c r="V420" s="16"/>
      <c r="W420" s="16"/>
      <c r="X420" s="16"/>
      <c r="Y420" s="16"/>
      <c r="Z420" s="16">
        <v>57.56</v>
      </c>
      <c r="AA420" s="16">
        <v>219.29</v>
      </c>
      <c r="AB420" s="16">
        <f t="shared" si="11"/>
        <v>2865.69</v>
      </c>
      <c r="AC420" s="16">
        <v>2865.69</v>
      </c>
      <c r="AD420" s="15">
        <v>43803</v>
      </c>
      <c r="AE420" s="229" t="s">
        <v>1408</v>
      </c>
      <c r="AF420" s="14"/>
      <c r="AG420" s="19"/>
      <c r="AH420" s="19"/>
      <c r="AI420" s="19"/>
      <c r="AJ420" s="19"/>
    </row>
    <row r="421" spans="1:46" s="4" customFormat="1" ht="27.6" x14ac:dyDescent="0.25">
      <c r="A421" s="229" t="s">
        <v>1017</v>
      </c>
      <c r="B421" s="227" t="s">
        <v>2839</v>
      </c>
      <c r="C421" s="227"/>
      <c r="D421" s="47" t="s">
        <v>2021</v>
      </c>
      <c r="E421" s="47" t="s">
        <v>2840</v>
      </c>
      <c r="F421" s="47" t="s">
        <v>1600</v>
      </c>
      <c r="G421" s="15">
        <v>43773</v>
      </c>
      <c r="H421" s="16">
        <v>68.53</v>
      </c>
      <c r="I421" s="16">
        <v>904.59</v>
      </c>
      <c r="J421" s="16">
        <v>242.59</v>
      </c>
      <c r="K421" s="16">
        <v>1478.86</v>
      </c>
      <c r="L421" s="16"/>
      <c r="M421" s="16">
        <v>1126.6199999999999</v>
      </c>
      <c r="N421" s="16"/>
      <c r="O421" s="16"/>
      <c r="P421" s="16"/>
      <c r="Q421" s="16"/>
      <c r="R421" s="16"/>
      <c r="S421" s="16"/>
      <c r="T421" s="16"/>
      <c r="U421" s="16"/>
      <c r="V421" s="16"/>
      <c r="W421" s="16"/>
      <c r="X421" s="16"/>
      <c r="Y421" s="16"/>
      <c r="Z421" s="16">
        <v>84.98</v>
      </c>
      <c r="AA421" s="16">
        <v>323.45999999999998</v>
      </c>
      <c r="AB421" s="16">
        <f t="shared" si="11"/>
        <v>4229.6299999999992</v>
      </c>
      <c r="AC421" s="16">
        <v>4321.12</v>
      </c>
      <c r="AD421" s="15">
        <v>44321</v>
      </c>
      <c r="AE421" s="229" t="s">
        <v>1409</v>
      </c>
      <c r="AF421" s="14"/>
      <c r="AG421" s="19"/>
      <c r="AH421" s="19"/>
      <c r="AI421" s="19"/>
      <c r="AJ421" s="19"/>
    </row>
    <row r="422" spans="1:46" s="4" customFormat="1" ht="27.6" x14ac:dyDescent="0.25">
      <c r="A422" s="229" t="s">
        <v>1018</v>
      </c>
      <c r="B422" s="227" t="s">
        <v>2841</v>
      </c>
      <c r="C422" s="227"/>
      <c r="D422" s="47" t="s">
        <v>2021</v>
      </c>
      <c r="E422" s="47" t="s">
        <v>2842</v>
      </c>
      <c r="F422" s="47" t="s">
        <v>1614</v>
      </c>
      <c r="G422" s="15">
        <v>43612</v>
      </c>
      <c r="H422" s="16">
        <v>67.709999999999994</v>
      </c>
      <c r="I422" s="16">
        <v>893.72</v>
      </c>
      <c r="J422" s="16">
        <v>239.68</v>
      </c>
      <c r="K422" s="16">
        <v>1461.09</v>
      </c>
      <c r="L422" s="16"/>
      <c r="M422" s="16">
        <v>1113.08</v>
      </c>
      <c r="N422" s="16"/>
      <c r="O422" s="16"/>
      <c r="P422" s="16"/>
      <c r="Q422" s="16"/>
      <c r="R422" s="16"/>
      <c r="S422" s="16"/>
      <c r="T422" s="16"/>
      <c r="U422" s="16"/>
      <c r="V422" s="16"/>
      <c r="W422" s="16"/>
      <c r="X422" s="16"/>
      <c r="Y422" s="16"/>
      <c r="Z422" s="16">
        <v>83.96</v>
      </c>
      <c r="AA422" s="16">
        <v>319.57</v>
      </c>
      <c r="AB422" s="16">
        <f t="shared" si="11"/>
        <v>4178.8099999999995</v>
      </c>
      <c r="AC422" s="16">
        <v>4178.8100000000004</v>
      </c>
      <c r="AD422" s="15">
        <v>43615</v>
      </c>
      <c r="AE422" s="229" t="s">
        <v>1410</v>
      </c>
      <c r="AF422" s="14"/>
      <c r="AG422" s="19"/>
      <c r="AH422" s="19"/>
      <c r="AI422" s="19"/>
      <c r="AJ422" s="19"/>
    </row>
    <row r="423" spans="1:46" s="245" customFormat="1" ht="57" customHeight="1" x14ac:dyDescent="0.25">
      <c r="A423" s="229" t="s">
        <v>1019</v>
      </c>
      <c r="B423" s="227" t="s">
        <v>2843</v>
      </c>
      <c r="C423" s="227"/>
      <c r="D423" s="47" t="s">
        <v>2021</v>
      </c>
      <c r="E423" s="47" t="s">
        <v>2844</v>
      </c>
      <c r="F423" s="47" t="s">
        <v>1614</v>
      </c>
      <c r="G423" s="15">
        <v>43801</v>
      </c>
      <c r="H423" s="16">
        <v>93.2</v>
      </c>
      <c r="I423" s="16">
        <v>1225.3</v>
      </c>
      <c r="J423" s="16">
        <v>328.94</v>
      </c>
      <c r="K423" s="16">
        <v>2003.8</v>
      </c>
      <c r="L423" s="16"/>
      <c r="M423" s="16">
        <v>1526.84</v>
      </c>
      <c r="N423" s="16"/>
      <c r="O423" s="16"/>
      <c r="P423" s="16"/>
      <c r="Q423" s="16"/>
      <c r="R423" s="16"/>
      <c r="S423" s="16"/>
      <c r="T423" s="16"/>
      <c r="U423" s="16"/>
      <c r="V423" s="16"/>
      <c r="W423" s="16"/>
      <c r="X423" s="16"/>
      <c r="Y423" s="16"/>
      <c r="Z423" s="16">
        <v>115.12</v>
      </c>
      <c r="AA423" s="16">
        <v>438.58</v>
      </c>
      <c r="AB423" s="16">
        <f t="shared" si="11"/>
        <v>5731.78</v>
      </c>
      <c r="AC423" s="16">
        <v>5943.93</v>
      </c>
      <c r="AD423" s="15">
        <v>44522</v>
      </c>
      <c r="AE423" s="229">
        <v>3179457</v>
      </c>
      <c r="AF423" s="14"/>
      <c r="AG423" s="19"/>
      <c r="AH423" s="19"/>
      <c r="AI423" s="19"/>
      <c r="AJ423" s="19"/>
      <c r="AK423" s="77"/>
      <c r="AL423" s="77"/>
      <c r="AM423" s="77"/>
      <c r="AN423" s="77"/>
      <c r="AO423" s="77"/>
      <c r="AP423" s="77"/>
      <c r="AQ423" s="77"/>
      <c r="AR423" s="77"/>
      <c r="AS423" s="77"/>
      <c r="AT423" s="77"/>
    </row>
    <row r="424" spans="1:46" s="77" customFormat="1" ht="42.6" customHeight="1" x14ac:dyDescent="0.25">
      <c r="A424" s="229" t="s">
        <v>1020</v>
      </c>
      <c r="B424" s="227" t="s">
        <v>1716</v>
      </c>
      <c r="C424" s="227"/>
      <c r="D424" s="47" t="s">
        <v>2021</v>
      </c>
      <c r="E424" s="47" t="s">
        <v>2845</v>
      </c>
      <c r="F424" s="47" t="s">
        <v>1612</v>
      </c>
      <c r="G424" s="15">
        <v>43972</v>
      </c>
      <c r="H424" s="16">
        <v>63.53</v>
      </c>
      <c r="I424" s="16">
        <v>853.57</v>
      </c>
      <c r="J424" s="16">
        <v>227.89</v>
      </c>
      <c r="K424" s="16">
        <v>1393.61</v>
      </c>
      <c r="L424" s="16"/>
      <c r="M424" s="16">
        <v>1062.1199999999999</v>
      </c>
      <c r="N424" s="16"/>
      <c r="O424" s="16"/>
      <c r="P424" s="16"/>
      <c r="Q424" s="16"/>
      <c r="R424" s="16"/>
      <c r="S424" s="16"/>
      <c r="T424" s="16"/>
      <c r="U424" s="16"/>
      <c r="V424" s="16"/>
      <c r="W424" s="16"/>
      <c r="X424" s="16"/>
      <c r="Y424" s="16"/>
      <c r="Z424" s="16">
        <v>303.86</v>
      </c>
      <c r="AA424" s="16">
        <v>80.11</v>
      </c>
      <c r="AB424" s="16">
        <f t="shared" si="11"/>
        <v>3984.69</v>
      </c>
      <c r="AC424" s="16">
        <v>4071.63</v>
      </c>
      <c r="AD424" s="15">
        <v>44424</v>
      </c>
      <c r="AE424" s="229">
        <v>3118557</v>
      </c>
      <c r="AF424" s="14"/>
      <c r="AG424" s="19"/>
      <c r="AH424" s="19"/>
      <c r="AI424" s="19"/>
      <c r="AJ424" s="19"/>
    </row>
    <row r="425" spans="1:46" s="246" customFormat="1" ht="27.6" x14ac:dyDescent="0.25">
      <c r="A425" s="229" t="s">
        <v>1021</v>
      </c>
      <c r="B425" s="227" t="s">
        <v>1714</v>
      </c>
      <c r="C425" s="227"/>
      <c r="D425" s="47" t="s">
        <v>2021</v>
      </c>
      <c r="E425" s="47" t="s">
        <v>2846</v>
      </c>
      <c r="F425" s="47" t="s">
        <v>1817</v>
      </c>
      <c r="G425" s="15">
        <v>43850</v>
      </c>
      <c r="H425" s="16">
        <v>46.6</v>
      </c>
      <c r="I425" s="16">
        <v>612.65</v>
      </c>
      <c r="J425" s="16">
        <v>164.47</v>
      </c>
      <c r="K425" s="16">
        <v>1001.9</v>
      </c>
      <c r="L425" s="16">
        <v>763.42</v>
      </c>
      <c r="M425" s="16"/>
      <c r="N425" s="16"/>
      <c r="O425" s="16"/>
      <c r="P425" s="16"/>
      <c r="Q425" s="16"/>
      <c r="R425" s="16"/>
      <c r="S425" s="16"/>
      <c r="T425" s="16"/>
      <c r="U425" s="16"/>
      <c r="V425" s="16"/>
      <c r="W425" s="16"/>
      <c r="X425" s="16"/>
      <c r="Y425" s="16"/>
      <c r="Z425" s="16">
        <v>57.56</v>
      </c>
      <c r="AA425" s="16">
        <v>219.29</v>
      </c>
      <c r="AB425" s="16">
        <f t="shared" si="11"/>
        <v>2865.89</v>
      </c>
      <c r="AC425" s="16">
        <v>2880.8</v>
      </c>
      <c r="AD425" s="15">
        <v>43868</v>
      </c>
      <c r="AE425" s="229" t="s">
        <v>1411</v>
      </c>
      <c r="AF425" s="14"/>
      <c r="AG425" s="19"/>
      <c r="AH425" s="19"/>
      <c r="AI425" s="19"/>
      <c r="AJ425" s="19"/>
      <c r="AK425" s="77"/>
      <c r="AL425" s="77"/>
      <c r="AM425" s="77"/>
      <c r="AN425" s="77"/>
      <c r="AO425" s="77"/>
      <c r="AP425" s="77"/>
      <c r="AQ425" s="77"/>
      <c r="AR425" s="77"/>
      <c r="AS425" s="77"/>
      <c r="AT425" s="77"/>
    </row>
    <row r="426" spans="1:46" s="4" customFormat="1" ht="29.25" customHeight="1" x14ac:dyDescent="0.25">
      <c r="A426" s="229" t="s">
        <v>1022</v>
      </c>
      <c r="B426" s="227" t="s">
        <v>2549</v>
      </c>
      <c r="C426" s="227"/>
      <c r="D426" s="47" t="s">
        <v>2021</v>
      </c>
      <c r="E426" s="47" t="s">
        <v>2343</v>
      </c>
      <c r="F426" s="47" t="s">
        <v>1629</v>
      </c>
      <c r="G426" s="15">
        <v>43789</v>
      </c>
      <c r="H426" s="16">
        <v>63.05</v>
      </c>
      <c r="I426" s="16">
        <v>847.02</v>
      </c>
      <c r="J426" s="16">
        <v>226.15</v>
      </c>
      <c r="K426" s="16">
        <v>1382.92</v>
      </c>
      <c r="L426" s="16"/>
      <c r="M426" s="16">
        <v>1053.98</v>
      </c>
      <c r="N426" s="16"/>
      <c r="O426" s="16"/>
      <c r="P426" s="16"/>
      <c r="Q426" s="16"/>
      <c r="R426" s="16"/>
      <c r="S426" s="16"/>
      <c r="T426" s="16"/>
      <c r="U426" s="16"/>
      <c r="V426" s="16"/>
      <c r="W426" s="16"/>
      <c r="X426" s="16"/>
      <c r="Y426" s="16"/>
      <c r="Z426" s="16">
        <v>79.489999999999995</v>
      </c>
      <c r="AA426" s="16">
        <v>301.52999999999997</v>
      </c>
      <c r="AB426" s="16">
        <f t="shared" si="11"/>
        <v>3954.1400000000003</v>
      </c>
      <c r="AC426" s="16">
        <v>4039.67</v>
      </c>
      <c r="AD426" s="15">
        <v>44538</v>
      </c>
      <c r="AE426" s="229">
        <v>3196141</v>
      </c>
      <c r="AF426" s="14"/>
      <c r="AG426" s="19"/>
      <c r="AH426" s="19"/>
      <c r="AI426" s="19"/>
      <c r="AJ426" s="19"/>
    </row>
    <row r="427" spans="1:46" s="4" customFormat="1" ht="29.25" customHeight="1" x14ac:dyDescent="0.25">
      <c r="A427" s="229" t="s">
        <v>1022</v>
      </c>
      <c r="B427" s="227" t="s">
        <v>2549</v>
      </c>
      <c r="C427" s="227"/>
      <c r="D427" s="47" t="s">
        <v>2021</v>
      </c>
      <c r="E427" s="47" t="s">
        <v>3213</v>
      </c>
      <c r="F427" s="47" t="s">
        <v>1629</v>
      </c>
      <c r="G427" s="15">
        <v>43790</v>
      </c>
      <c r="H427" s="16">
        <v>64.42</v>
      </c>
      <c r="I427" s="16">
        <v>865.34</v>
      </c>
      <c r="J427" s="16">
        <v>231.04</v>
      </c>
      <c r="K427" s="16">
        <v>1412.83</v>
      </c>
      <c r="L427" s="16">
        <v>308.06</v>
      </c>
      <c r="M427" s="16"/>
      <c r="N427" s="16"/>
      <c r="O427" s="16"/>
      <c r="P427" s="16"/>
      <c r="Q427" s="16"/>
      <c r="R427" s="16"/>
      <c r="S427" s="16"/>
      <c r="T427" s="16"/>
      <c r="U427" s="16"/>
      <c r="V427" s="16"/>
      <c r="W427" s="16"/>
      <c r="X427" s="16"/>
      <c r="Y427" s="16"/>
      <c r="Z427" s="16">
        <v>81.2</v>
      </c>
      <c r="AA427" s="16">
        <v>308.06</v>
      </c>
      <c r="AB427" s="16"/>
      <c r="AC427" s="16"/>
      <c r="AD427" s="15"/>
      <c r="AE427" s="229"/>
      <c r="AF427" s="14"/>
      <c r="AG427" s="19"/>
      <c r="AH427" s="19"/>
      <c r="AI427" s="19"/>
      <c r="AJ427" s="19"/>
    </row>
    <row r="428" spans="1:46" s="4" customFormat="1" ht="29.25" customHeight="1" x14ac:dyDescent="0.25">
      <c r="A428" s="229" t="s">
        <v>3212</v>
      </c>
      <c r="B428" s="227" t="s">
        <v>2549</v>
      </c>
      <c r="C428" s="227"/>
      <c r="D428" s="47" t="s">
        <v>2021</v>
      </c>
      <c r="E428" s="47" t="s">
        <v>3213</v>
      </c>
      <c r="F428" s="47" t="s">
        <v>1629</v>
      </c>
      <c r="G428" s="15">
        <v>43790</v>
      </c>
      <c r="H428" s="16">
        <v>63.05</v>
      </c>
      <c r="I428" s="16">
        <v>847.02</v>
      </c>
      <c r="J428" s="16">
        <v>226.15</v>
      </c>
      <c r="K428" s="16">
        <v>1382.92</v>
      </c>
      <c r="L428" s="16"/>
      <c r="M428" s="16">
        <v>1053.98</v>
      </c>
      <c r="N428" s="16"/>
      <c r="O428" s="16"/>
      <c r="P428" s="16"/>
      <c r="Q428" s="16"/>
      <c r="R428" s="16"/>
      <c r="S428" s="16"/>
      <c r="T428" s="16"/>
      <c r="U428" s="16"/>
      <c r="V428" s="16"/>
      <c r="W428" s="16"/>
      <c r="X428" s="16"/>
      <c r="Y428" s="16"/>
      <c r="Z428" s="16">
        <v>79.489999999999995</v>
      </c>
      <c r="AA428" s="16">
        <v>301.52999999999997</v>
      </c>
      <c r="AB428" s="16">
        <f t="shared" si="11"/>
        <v>3954.1400000000003</v>
      </c>
      <c r="AC428" s="16">
        <v>2019.84</v>
      </c>
      <c r="AD428" s="15">
        <v>44538</v>
      </c>
      <c r="AE428" s="229">
        <v>3097890</v>
      </c>
      <c r="AF428" s="14"/>
      <c r="AG428" s="19"/>
      <c r="AH428" s="19"/>
      <c r="AI428" s="19"/>
      <c r="AJ428" s="19"/>
    </row>
    <row r="429" spans="1:46" s="4" customFormat="1" ht="27.6" x14ac:dyDescent="0.25">
      <c r="A429" s="229" t="s">
        <v>1023</v>
      </c>
      <c r="B429" s="227" t="s">
        <v>1742</v>
      </c>
      <c r="C429" s="227"/>
      <c r="D429" s="47" t="s">
        <v>2021</v>
      </c>
      <c r="E429" s="47" t="s">
        <v>2847</v>
      </c>
      <c r="F429" s="47" t="s">
        <v>1621</v>
      </c>
      <c r="G429" s="15">
        <v>43501</v>
      </c>
      <c r="H429" s="16">
        <v>46.08</v>
      </c>
      <c r="I429" s="16">
        <v>605.82000000000005</v>
      </c>
      <c r="J429" s="16">
        <v>162.63999999999999</v>
      </c>
      <c r="K429" s="16">
        <v>990.72</v>
      </c>
      <c r="L429" s="16"/>
      <c r="M429" s="16">
        <v>754.9</v>
      </c>
      <c r="N429" s="16"/>
      <c r="O429" s="16"/>
      <c r="P429" s="16"/>
      <c r="Q429" s="16"/>
      <c r="R429" s="16"/>
      <c r="S429" s="16"/>
      <c r="T429" s="16"/>
      <c r="U429" s="16"/>
      <c r="V429" s="16"/>
      <c r="W429" s="16"/>
      <c r="X429" s="16"/>
      <c r="Y429" s="16"/>
      <c r="Z429" s="16">
        <v>56.92</v>
      </c>
      <c r="AA429" s="16">
        <v>216.85</v>
      </c>
      <c r="AB429" s="16">
        <f>SUM(H429:AA429)</f>
        <v>2833.9300000000003</v>
      </c>
      <c r="AC429" s="16">
        <v>2833.93</v>
      </c>
      <c r="AD429" s="15">
        <v>43514</v>
      </c>
      <c r="AE429" s="229" t="s">
        <v>1412</v>
      </c>
      <c r="AF429" s="14"/>
      <c r="AG429" s="19"/>
      <c r="AH429" s="19"/>
      <c r="AI429" s="19"/>
      <c r="AJ429" s="19"/>
    </row>
    <row r="430" spans="1:46" s="4" customFormat="1" ht="27.6" x14ac:dyDescent="0.25">
      <c r="A430" s="229" t="s">
        <v>1024</v>
      </c>
      <c r="B430" s="227" t="s">
        <v>2848</v>
      </c>
      <c r="C430" s="227"/>
      <c r="D430" s="47" t="s">
        <v>2021</v>
      </c>
      <c r="E430" s="47" t="s">
        <v>2849</v>
      </c>
      <c r="F430" s="47" t="s">
        <v>2326</v>
      </c>
      <c r="G430" s="15">
        <v>43815</v>
      </c>
      <c r="H430" s="16">
        <v>46.4</v>
      </c>
      <c r="I430" s="16">
        <v>612.65</v>
      </c>
      <c r="J430" s="16">
        <v>164.47</v>
      </c>
      <c r="K430" s="16">
        <v>1001.9</v>
      </c>
      <c r="L430" s="16"/>
      <c r="M430" s="16">
        <v>763.42</v>
      </c>
      <c r="N430" s="16"/>
      <c r="O430" s="16"/>
      <c r="P430" s="16"/>
      <c r="Q430" s="16"/>
      <c r="R430" s="16"/>
      <c r="S430" s="16"/>
      <c r="T430" s="16"/>
      <c r="U430" s="16"/>
      <c r="V430" s="16"/>
      <c r="W430" s="16"/>
      <c r="X430" s="16"/>
      <c r="Y430" s="16"/>
      <c r="Z430" s="16">
        <v>57.56</v>
      </c>
      <c r="AA430" s="16">
        <v>219.29</v>
      </c>
      <c r="AB430" s="16">
        <f t="shared" si="11"/>
        <v>2865.69</v>
      </c>
      <c r="AC430" s="16">
        <v>2865.69</v>
      </c>
      <c r="AD430" s="15">
        <v>43838</v>
      </c>
      <c r="AE430" s="229" t="s">
        <v>1413</v>
      </c>
      <c r="AF430" s="14"/>
      <c r="AG430" s="19"/>
      <c r="AH430" s="19"/>
      <c r="AI430" s="19"/>
      <c r="AJ430" s="19"/>
    </row>
    <row r="431" spans="1:46" s="4" customFormat="1" ht="27.6" x14ac:dyDescent="0.25">
      <c r="A431" s="229" t="s">
        <v>1025</v>
      </c>
      <c r="B431" s="227" t="s">
        <v>2848</v>
      </c>
      <c r="C431" s="227"/>
      <c r="D431" s="47" t="s">
        <v>2021</v>
      </c>
      <c r="E431" s="47" t="s">
        <v>2850</v>
      </c>
      <c r="F431" s="47" t="s">
        <v>1817</v>
      </c>
      <c r="G431" s="15">
        <v>43733</v>
      </c>
      <c r="H431" s="16">
        <v>62.72</v>
      </c>
      <c r="I431" s="16">
        <v>842.66</v>
      </c>
      <c r="J431" s="16">
        <v>224.98</v>
      </c>
      <c r="K431" s="16">
        <v>1375.8</v>
      </c>
      <c r="L431" s="16"/>
      <c r="M431" s="16">
        <v>1048.55</v>
      </c>
      <c r="N431" s="16"/>
      <c r="O431" s="16"/>
      <c r="P431" s="16">
        <v>8718.41</v>
      </c>
      <c r="Q431" s="16"/>
      <c r="R431" s="16"/>
      <c r="S431" s="16"/>
      <c r="T431" s="16"/>
      <c r="U431" s="16"/>
      <c r="V431" s="16"/>
      <c r="W431" s="16"/>
      <c r="X431" s="16"/>
      <c r="Y431" s="16"/>
      <c r="Z431" s="16">
        <v>79.08</v>
      </c>
      <c r="AA431" s="16">
        <v>299.98</v>
      </c>
      <c r="AB431" s="16">
        <f t="shared" si="11"/>
        <v>12652.179999999998</v>
      </c>
      <c r="AC431" s="16">
        <v>12817.32</v>
      </c>
      <c r="AD431" s="15">
        <v>43998</v>
      </c>
      <c r="AE431" s="229" t="s">
        <v>1414</v>
      </c>
      <c r="AF431" s="14"/>
      <c r="AG431" s="19"/>
      <c r="AH431" s="19"/>
      <c r="AI431" s="19"/>
      <c r="AJ431" s="19"/>
    </row>
    <row r="432" spans="1:46" s="462" customFormat="1" ht="42.75" customHeight="1" x14ac:dyDescent="0.25">
      <c r="A432" s="457" t="s">
        <v>5</v>
      </c>
      <c r="B432" s="458" t="s">
        <v>1731</v>
      </c>
      <c r="C432" s="458"/>
      <c r="D432" s="459" t="s">
        <v>2021</v>
      </c>
      <c r="E432" s="459" t="s">
        <v>3422</v>
      </c>
      <c r="F432" s="459" t="s">
        <v>1610</v>
      </c>
      <c r="G432" s="687" t="s">
        <v>6352</v>
      </c>
      <c r="H432" s="688"/>
      <c r="I432" s="688"/>
      <c r="J432" s="688"/>
      <c r="K432" s="689"/>
      <c r="L432" s="433"/>
      <c r="M432" s="433"/>
      <c r="N432" s="433"/>
      <c r="O432" s="433"/>
      <c r="P432" s="433"/>
      <c r="Q432" s="433"/>
      <c r="R432" s="433"/>
      <c r="S432" s="433"/>
      <c r="T432" s="433"/>
      <c r="U432" s="433"/>
      <c r="V432" s="433"/>
      <c r="W432" s="433"/>
      <c r="X432" s="433"/>
      <c r="Y432" s="433"/>
      <c r="Z432" s="433"/>
      <c r="AA432" s="433"/>
      <c r="AB432" s="433"/>
      <c r="AC432" s="433"/>
      <c r="AD432" s="460"/>
      <c r="AE432" s="457"/>
      <c r="AF432" s="461"/>
      <c r="AG432" s="385"/>
      <c r="AH432" s="385"/>
      <c r="AI432" s="385"/>
      <c r="AJ432" s="385"/>
    </row>
    <row r="433" spans="1:36" s="4" customFormat="1" ht="27.6" x14ac:dyDescent="0.25">
      <c r="A433" s="229" t="s">
        <v>1026</v>
      </c>
      <c r="B433" s="227" t="s">
        <v>2851</v>
      </c>
      <c r="C433" s="227"/>
      <c r="D433" s="47" t="s">
        <v>2021</v>
      </c>
      <c r="E433" s="47" t="s">
        <v>2852</v>
      </c>
      <c r="F433" s="47" t="s">
        <v>1600</v>
      </c>
      <c r="G433" s="15">
        <v>43819</v>
      </c>
      <c r="H433" s="16">
        <v>46.6</v>
      </c>
      <c r="I433" s="16">
        <v>612.65</v>
      </c>
      <c r="J433" s="16">
        <v>164.47</v>
      </c>
      <c r="K433" s="16">
        <v>1001.9</v>
      </c>
      <c r="L433" s="16"/>
      <c r="M433" s="16">
        <v>763.42</v>
      </c>
      <c r="N433" s="16"/>
      <c r="O433" s="16"/>
      <c r="P433" s="16"/>
      <c r="Q433" s="16"/>
      <c r="R433" s="16"/>
      <c r="S433" s="16"/>
      <c r="T433" s="16"/>
      <c r="U433" s="16"/>
      <c r="V433" s="16"/>
      <c r="W433" s="16"/>
      <c r="X433" s="16"/>
      <c r="Y433" s="16"/>
      <c r="Z433" s="16">
        <v>57.56</v>
      </c>
      <c r="AA433" s="16">
        <v>219.29</v>
      </c>
      <c r="AB433" s="16">
        <f t="shared" si="11"/>
        <v>2865.89</v>
      </c>
      <c r="AC433" s="16">
        <v>2887.36</v>
      </c>
      <c r="AD433" s="15">
        <v>44203</v>
      </c>
      <c r="AE433" s="229" t="s">
        <v>1415</v>
      </c>
      <c r="AF433" s="14"/>
      <c r="AG433" s="19"/>
      <c r="AH433" s="19"/>
      <c r="AI433" s="19"/>
      <c r="AJ433" s="19"/>
    </row>
    <row r="434" spans="1:36" s="4" customFormat="1" ht="27.6" x14ac:dyDescent="0.25">
      <c r="A434" s="229" t="s">
        <v>1027</v>
      </c>
      <c r="B434" s="227" t="s">
        <v>2853</v>
      </c>
      <c r="C434" s="227"/>
      <c r="D434" s="47" t="s">
        <v>2021</v>
      </c>
      <c r="E434" s="47" t="s">
        <v>2854</v>
      </c>
      <c r="F434" s="47" t="s">
        <v>1619</v>
      </c>
      <c r="G434" s="15">
        <v>43794</v>
      </c>
      <c r="H434" s="16">
        <v>46.6</v>
      </c>
      <c r="I434" s="16">
        <v>612.65</v>
      </c>
      <c r="J434" s="16">
        <v>164.47</v>
      </c>
      <c r="K434" s="16">
        <v>1001.9</v>
      </c>
      <c r="L434" s="16"/>
      <c r="M434" s="16">
        <v>763.42</v>
      </c>
      <c r="N434" s="16"/>
      <c r="O434" s="16"/>
      <c r="P434" s="16"/>
      <c r="Q434" s="16"/>
      <c r="R434" s="16"/>
      <c r="S434" s="16"/>
      <c r="T434" s="16"/>
      <c r="U434" s="16"/>
      <c r="V434" s="16"/>
      <c r="W434" s="16"/>
      <c r="X434" s="16"/>
      <c r="Y434" s="16"/>
      <c r="Z434" s="16">
        <v>57.56</v>
      </c>
      <c r="AA434" s="16">
        <v>219.29</v>
      </c>
      <c r="AB434" s="16">
        <f t="shared" si="11"/>
        <v>2865.89</v>
      </c>
      <c r="AC434" s="16">
        <v>2865.89</v>
      </c>
      <c r="AD434" s="15">
        <v>43796</v>
      </c>
      <c r="AE434" s="229" t="s">
        <v>1416</v>
      </c>
      <c r="AF434" s="14"/>
      <c r="AG434" s="19"/>
      <c r="AH434" s="19"/>
      <c r="AI434" s="19"/>
      <c r="AJ434" s="19"/>
    </row>
    <row r="435" spans="1:36" s="4" customFormat="1" ht="27.6" x14ac:dyDescent="0.25">
      <c r="A435" s="229" t="s">
        <v>1028</v>
      </c>
      <c r="B435" s="227" t="s">
        <v>2855</v>
      </c>
      <c r="C435" s="227"/>
      <c r="D435" s="47" t="s">
        <v>2021</v>
      </c>
      <c r="E435" s="47" t="s">
        <v>2856</v>
      </c>
      <c r="F435" s="47" t="s">
        <v>1760</v>
      </c>
      <c r="G435" s="15">
        <v>43873</v>
      </c>
      <c r="H435" s="16">
        <v>85.41</v>
      </c>
      <c r="I435" s="16">
        <v>1144.82</v>
      </c>
      <c r="J435" s="16">
        <v>305.83999999999997</v>
      </c>
      <c r="K435" s="16">
        <v>1869.47</v>
      </c>
      <c r="L435" s="16">
        <v>1424.49</v>
      </c>
      <c r="M435" s="16"/>
      <c r="N435" s="16"/>
      <c r="O435" s="16"/>
      <c r="P435" s="16"/>
      <c r="Q435" s="16"/>
      <c r="R435" s="16"/>
      <c r="S435" s="16"/>
      <c r="T435" s="16"/>
      <c r="U435" s="16"/>
      <c r="V435" s="16"/>
      <c r="W435" s="16"/>
      <c r="X435" s="16"/>
      <c r="Y435" s="16"/>
      <c r="Z435" s="17">
        <v>107.46</v>
      </c>
      <c r="AA435" s="16">
        <v>407.78</v>
      </c>
      <c r="AB435" s="16">
        <f t="shared" si="11"/>
        <v>5345.2699999999995</v>
      </c>
      <c r="AC435" s="16">
        <v>5345.27</v>
      </c>
      <c r="AD435" s="15">
        <v>43909</v>
      </c>
      <c r="AE435" s="229" t="s">
        <v>1417</v>
      </c>
      <c r="AF435" s="14"/>
      <c r="AG435" s="19"/>
      <c r="AH435" s="19"/>
      <c r="AI435" s="19"/>
      <c r="AJ435" s="19"/>
    </row>
    <row r="436" spans="1:36" s="4" customFormat="1" ht="27.6" x14ac:dyDescent="0.25">
      <c r="A436" s="229" t="s">
        <v>1029</v>
      </c>
      <c r="B436" s="227" t="s">
        <v>2857</v>
      </c>
      <c r="C436" s="227"/>
      <c r="D436" s="47" t="s">
        <v>2021</v>
      </c>
      <c r="E436" s="47" t="s">
        <v>2858</v>
      </c>
      <c r="F436" s="47" t="s">
        <v>1633</v>
      </c>
      <c r="G436" s="15">
        <v>43804</v>
      </c>
      <c r="H436" s="16">
        <v>68.53</v>
      </c>
      <c r="I436" s="16">
        <v>904.59</v>
      </c>
      <c r="J436" s="16">
        <v>242.59</v>
      </c>
      <c r="K436" s="16">
        <v>1478.86</v>
      </c>
      <c r="L436" s="16"/>
      <c r="M436" s="16">
        <v>1126.6199999999999</v>
      </c>
      <c r="N436" s="16"/>
      <c r="O436" s="16"/>
      <c r="P436" s="16"/>
      <c r="Q436" s="16"/>
      <c r="R436" s="16"/>
      <c r="S436" s="16"/>
      <c r="T436" s="16"/>
      <c r="U436" s="16"/>
      <c r="V436" s="16"/>
      <c r="W436" s="16"/>
      <c r="X436" s="16"/>
      <c r="Y436" s="16"/>
      <c r="Z436" s="17">
        <v>84.98</v>
      </c>
      <c r="AA436" s="16">
        <v>323.45999999999998</v>
      </c>
      <c r="AB436" s="16">
        <f t="shared" si="11"/>
        <v>4229.6299999999992</v>
      </c>
      <c r="AC436" s="16">
        <v>4251.62</v>
      </c>
      <c r="AD436" s="15">
        <v>43881</v>
      </c>
      <c r="AE436" s="229" t="s">
        <v>1418</v>
      </c>
      <c r="AF436" s="14"/>
      <c r="AG436" s="19"/>
      <c r="AH436" s="19"/>
      <c r="AI436" s="19"/>
      <c r="AJ436" s="19"/>
    </row>
    <row r="437" spans="1:36" s="4" customFormat="1" ht="27.6" x14ac:dyDescent="0.25">
      <c r="A437" s="229" t="s">
        <v>1030</v>
      </c>
      <c r="B437" s="227" t="s">
        <v>2859</v>
      </c>
      <c r="C437" s="227"/>
      <c r="D437" s="47" t="s">
        <v>2021</v>
      </c>
      <c r="E437" s="47" t="s">
        <v>2860</v>
      </c>
      <c r="F437" s="47" t="s">
        <v>1600</v>
      </c>
      <c r="G437" s="15">
        <v>43817</v>
      </c>
      <c r="H437" s="16">
        <v>46.6</v>
      </c>
      <c r="I437" s="16">
        <v>612.65</v>
      </c>
      <c r="J437" s="16">
        <v>164.47</v>
      </c>
      <c r="K437" s="16">
        <v>1001.9</v>
      </c>
      <c r="L437" s="16"/>
      <c r="M437" s="16">
        <v>763.42</v>
      </c>
      <c r="N437" s="16"/>
      <c r="O437" s="16"/>
      <c r="P437" s="16"/>
      <c r="Q437" s="16"/>
      <c r="R437" s="16"/>
      <c r="S437" s="16"/>
      <c r="T437" s="16"/>
      <c r="U437" s="16"/>
      <c r="V437" s="16"/>
      <c r="W437" s="16"/>
      <c r="X437" s="16"/>
      <c r="Y437" s="16"/>
      <c r="Z437" s="16">
        <v>57.56</v>
      </c>
      <c r="AA437" s="16">
        <v>219.29</v>
      </c>
      <c r="AB437" s="16">
        <f t="shared" si="11"/>
        <v>2865.89</v>
      </c>
      <c r="AC437" s="16">
        <v>2888.29</v>
      </c>
      <c r="AD437" s="15">
        <v>44074</v>
      </c>
      <c r="AE437" s="229" t="s">
        <v>1419</v>
      </c>
      <c r="AF437" s="14"/>
      <c r="AG437" s="19"/>
      <c r="AH437" s="19"/>
      <c r="AI437" s="19"/>
      <c r="AJ437" s="19"/>
    </row>
    <row r="438" spans="1:36" s="4" customFormat="1" ht="27.6" x14ac:dyDescent="0.25">
      <c r="A438" s="229" t="s">
        <v>1031</v>
      </c>
      <c r="B438" s="227" t="s">
        <v>2851</v>
      </c>
      <c r="C438" s="227"/>
      <c r="D438" s="47" t="s">
        <v>2021</v>
      </c>
      <c r="E438" s="47" t="s">
        <v>2861</v>
      </c>
      <c r="F438" s="47" t="s">
        <v>1600</v>
      </c>
      <c r="G438" s="15">
        <v>43819</v>
      </c>
      <c r="H438" s="16">
        <v>46.6</v>
      </c>
      <c r="I438" s="16">
        <v>612.65</v>
      </c>
      <c r="J438" s="16">
        <v>164.47</v>
      </c>
      <c r="K438" s="16">
        <v>1001.9</v>
      </c>
      <c r="L438" s="16"/>
      <c r="M438" s="16">
        <v>763.42</v>
      </c>
      <c r="N438" s="16"/>
      <c r="O438" s="16"/>
      <c r="P438" s="16"/>
      <c r="Q438" s="16"/>
      <c r="R438" s="16"/>
      <c r="S438" s="16"/>
      <c r="T438" s="16"/>
      <c r="U438" s="16"/>
      <c r="V438" s="16"/>
      <c r="W438" s="16"/>
      <c r="X438" s="16"/>
      <c r="Y438" s="16"/>
      <c r="Z438" s="16">
        <v>57.56</v>
      </c>
      <c r="AA438" s="16">
        <v>219.29</v>
      </c>
      <c r="AB438" s="16">
        <f t="shared" si="11"/>
        <v>2865.89</v>
      </c>
      <c r="AC438" s="16">
        <v>2888.29</v>
      </c>
      <c r="AD438" s="15">
        <v>44019</v>
      </c>
      <c r="AE438" s="229" t="s">
        <v>1420</v>
      </c>
      <c r="AF438" s="14"/>
      <c r="AG438" s="19"/>
      <c r="AH438" s="19"/>
      <c r="AI438" s="19"/>
      <c r="AJ438" s="19"/>
    </row>
    <row r="439" spans="1:36" s="4" customFormat="1" ht="27.6" x14ac:dyDescent="0.25">
      <c r="A439" s="229" t="s">
        <v>1032</v>
      </c>
      <c r="B439" s="227" t="s">
        <v>2862</v>
      </c>
      <c r="C439" s="227"/>
      <c r="D439" s="47" t="s">
        <v>2021</v>
      </c>
      <c r="E439" s="47" t="s">
        <v>2863</v>
      </c>
      <c r="F439" s="47" t="s">
        <v>1600</v>
      </c>
      <c r="G439" s="15">
        <v>43809</v>
      </c>
      <c r="H439" s="16">
        <v>46.6</v>
      </c>
      <c r="I439" s="16">
        <v>612.65</v>
      </c>
      <c r="J439" s="16">
        <v>164.47</v>
      </c>
      <c r="K439" s="16">
        <v>1001.9</v>
      </c>
      <c r="L439" s="16"/>
      <c r="M439" s="16">
        <v>763.42</v>
      </c>
      <c r="N439" s="16"/>
      <c r="O439" s="16"/>
      <c r="P439" s="16"/>
      <c r="Q439" s="16"/>
      <c r="R439" s="16"/>
      <c r="S439" s="16"/>
      <c r="T439" s="16"/>
      <c r="U439" s="16"/>
      <c r="V439" s="16"/>
      <c r="W439" s="16"/>
      <c r="X439" s="16"/>
      <c r="Y439" s="16"/>
      <c r="Z439" s="16">
        <v>57.56</v>
      </c>
      <c r="AA439" s="16">
        <v>219.29</v>
      </c>
      <c r="AB439" s="16">
        <f t="shared" si="11"/>
        <v>2865.89</v>
      </c>
      <c r="AC439" s="16">
        <v>2888.29</v>
      </c>
      <c r="AD439" s="15">
        <v>44007</v>
      </c>
      <c r="AE439" s="229" t="s">
        <v>1421</v>
      </c>
      <c r="AF439" s="14"/>
      <c r="AG439" s="19"/>
      <c r="AH439" s="19"/>
      <c r="AI439" s="19"/>
      <c r="AJ439" s="19"/>
    </row>
    <row r="440" spans="1:36" s="4" customFormat="1" ht="27.6" x14ac:dyDescent="0.25">
      <c r="A440" s="229" t="s">
        <v>1033</v>
      </c>
      <c r="B440" s="227" t="s">
        <v>2864</v>
      </c>
      <c r="C440" s="227"/>
      <c r="D440" s="47" t="s">
        <v>2021</v>
      </c>
      <c r="E440" s="47" t="s">
        <v>2865</v>
      </c>
      <c r="F440" s="47" t="s">
        <v>1630</v>
      </c>
      <c r="G440" s="15">
        <v>43880</v>
      </c>
      <c r="H440" s="16">
        <v>68.88</v>
      </c>
      <c r="I440" s="16">
        <v>909.25</v>
      </c>
      <c r="J440" s="16">
        <v>243.84</v>
      </c>
      <c r="K440" s="16">
        <v>1486.48</v>
      </c>
      <c r="L440" s="16">
        <v>1132.43</v>
      </c>
      <c r="M440" s="16"/>
      <c r="N440" s="16"/>
      <c r="O440" s="16"/>
      <c r="P440" s="16"/>
      <c r="Q440" s="16"/>
      <c r="R440" s="16"/>
      <c r="S440" s="16"/>
      <c r="T440" s="16"/>
      <c r="U440" s="16"/>
      <c r="V440" s="16"/>
      <c r="W440" s="16"/>
      <c r="X440" s="16"/>
      <c r="Y440" s="16"/>
      <c r="Z440" s="16">
        <v>85.41</v>
      </c>
      <c r="AA440" s="16">
        <v>325.12</v>
      </c>
      <c r="AB440" s="16">
        <f t="shared" ref="AB440:AB470" si="12">SUM(H440:AA440)</f>
        <v>4251.41</v>
      </c>
      <c r="AC440" s="16">
        <v>4251.41</v>
      </c>
      <c r="AD440" s="15">
        <v>43888</v>
      </c>
      <c r="AE440" s="229" t="s">
        <v>1422</v>
      </c>
      <c r="AF440" s="14"/>
      <c r="AG440" s="19"/>
      <c r="AH440" s="19"/>
      <c r="AI440" s="19"/>
      <c r="AJ440" s="19"/>
    </row>
    <row r="441" spans="1:36" s="4" customFormat="1" ht="27.6" x14ac:dyDescent="0.25">
      <c r="A441" s="229" t="s">
        <v>1034</v>
      </c>
      <c r="B441" s="227" t="s">
        <v>2866</v>
      </c>
      <c r="C441" s="227"/>
      <c r="D441" s="47" t="s">
        <v>2021</v>
      </c>
      <c r="E441" s="47" t="s">
        <v>2867</v>
      </c>
      <c r="F441" s="47" t="s">
        <v>1610</v>
      </c>
      <c r="G441" s="15">
        <v>43880</v>
      </c>
      <c r="H441" s="16">
        <v>68.88</v>
      </c>
      <c r="I441" s="16">
        <v>909.25</v>
      </c>
      <c r="J441" s="16">
        <v>243.84</v>
      </c>
      <c r="K441" s="16">
        <v>1486.48</v>
      </c>
      <c r="L441" s="16">
        <v>1132.43</v>
      </c>
      <c r="M441" s="16"/>
      <c r="N441" s="16"/>
      <c r="O441" s="16"/>
      <c r="P441" s="16"/>
      <c r="Q441" s="16"/>
      <c r="R441" s="16"/>
      <c r="S441" s="16"/>
      <c r="T441" s="16"/>
      <c r="U441" s="16"/>
      <c r="V441" s="16"/>
      <c r="W441" s="16"/>
      <c r="X441" s="16"/>
      <c r="Y441" s="16"/>
      <c r="Z441" s="16">
        <v>85.41</v>
      </c>
      <c r="AA441" s="16">
        <v>325.12</v>
      </c>
      <c r="AB441" s="16">
        <f t="shared" si="12"/>
        <v>4251.41</v>
      </c>
      <c r="AC441" s="16"/>
      <c r="AD441" s="229"/>
      <c r="AE441" s="229"/>
      <c r="AF441" s="14"/>
      <c r="AG441" s="19"/>
      <c r="AH441" s="19"/>
      <c r="AI441" s="19"/>
      <c r="AJ441" s="19"/>
    </row>
    <row r="442" spans="1:36" s="4" customFormat="1" ht="27.6" x14ac:dyDescent="0.25">
      <c r="A442" s="229" t="s">
        <v>1035</v>
      </c>
      <c r="B442" s="227" t="s">
        <v>2868</v>
      </c>
      <c r="C442" s="227"/>
      <c r="D442" s="47" t="s">
        <v>2021</v>
      </c>
      <c r="E442" s="47" t="s">
        <v>2869</v>
      </c>
      <c r="F442" s="47" t="s">
        <v>1619</v>
      </c>
      <c r="G442" s="15">
        <v>43619</v>
      </c>
      <c r="H442" s="16">
        <v>62.29</v>
      </c>
      <c r="I442" s="16">
        <v>836.84</v>
      </c>
      <c r="J442" s="16">
        <v>223.43</v>
      </c>
      <c r="K442" s="16">
        <v>1366.3</v>
      </c>
      <c r="L442" s="16"/>
      <c r="M442" s="16">
        <v>1041.32</v>
      </c>
      <c r="N442" s="16"/>
      <c r="O442" s="16"/>
      <c r="P442" s="16"/>
      <c r="Q442" s="16"/>
      <c r="R442" s="16"/>
      <c r="S442" s="16"/>
      <c r="T442" s="16"/>
      <c r="U442" s="16"/>
      <c r="V442" s="16"/>
      <c r="W442" s="16"/>
      <c r="X442" s="16"/>
      <c r="Y442" s="16"/>
      <c r="Z442" s="17">
        <v>78.540000000000006</v>
      </c>
      <c r="AA442" s="16">
        <v>297.91000000000003</v>
      </c>
      <c r="AB442" s="16">
        <f t="shared" si="12"/>
        <v>3906.6299999999992</v>
      </c>
      <c r="AC442" s="16">
        <v>3974.99</v>
      </c>
      <c r="AD442" s="15">
        <v>43885</v>
      </c>
      <c r="AE442" s="229" t="s">
        <v>1423</v>
      </c>
      <c r="AF442" s="14"/>
      <c r="AG442" s="19"/>
      <c r="AH442" s="19"/>
      <c r="AI442" s="19"/>
      <c r="AJ442" s="19"/>
    </row>
    <row r="443" spans="1:36" s="4" customFormat="1" ht="27.6" x14ac:dyDescent="0.25">
      <c r="A443" s="229" t="s">
        <v>1036</v>
      </c>
      <c r="B443" s="227" t="s">
        <v>2870</v>
      </c>
      <c r="C443" s="227"/>
      <c r="D443" s="47" t="s">
        <v>2021</v>
      </c>
      <c r="E443" s="47" t="s">
        <v>2871</v>
      </c>
      <c r="F443" s="47" t="s">
        <v>1619</v>
      </c>
      <c r="G443" s="15">
        <v>43847</v>
      </c>
      <c r="H443" s="16">
        <v>46.6</v>
      </c>
      <c r="I443" s="16">
        <v>612.65</v>
      </c>
      <c r="J443" s="16">
        <v>164.47</v>
      </c>
      <c r="K443" s="16">
        <v>1001.9</v>
      </c>
      <c r="L443" s="16"/>
      <c r="M443" s="16">
        <v>763.42</v>
      </c>
      <c r="N443" s="16"/>
      <c r="O443" s="16"/>
      <c r="P443" s="16"/>
      <c r="Q443" s="16"/>
      <c r="R443" s="16"/>
      <c r="S443" s="16"/>
      <c r="T443" s="16"/>
      <c r="U443" s="16"/>
      <c r="V443" s="16"/>
      <c r="W443" s="16"/>
      <c r="X443" s="16"/>
      <c r="Y443" s="16"/>
      <c r="Z443" s="17">
        <v>57.56</v>
      </c>
      <c r="AA443" s="16">
        <v>219.29</v>
      </c>
      <c r="AB443" s="16">
        <f t="shared" si="12"/>
        <v>2865.89</v>
      </c>
      <c r="AC443" s="16">
        <v>2865.89</v>
      </c>
      <c r="AD443" s="15">
        <v>43850</v>
      </c>
      <c r="AE443" s="229" t="s">
        <v>1424</v>
      </c>
      <c r="AF443" s="14"/>
      <c r="AG443" s="19"/>
      <c r="AH443" s="19"/>
      <c r="AI443" s="19"/>
      <c r="AJ443" s="19"/>
    </row>
    <row r="444" spans="1:36" s="4" customFormat="1" ht="27.6" x14ac:dyDescent="0.25">
      <c r="A444" s="229" t="s">
        <v>1037</v>
      </c>
      <c r="B444" s="227" t="s">
        <v>2872</v>
      </c>
      <c r="C444" s="227"/>
      <c r="D444" s="47" t="s">
        <v>2021</v>
      </c>
      <c r="E444" s="47" t="s">
        <v>2873</v>
      </c>
      <c r="F444" s="47" t="s">
        <v>1600</v>
      </c>
      <c r="G444" s="15">
        <v>43915</v>
      </c>
      <c r="H444" s="16">
        <v>63.37</v>
      </c>
      <c r="I444" s="16">
        <v>851.39</v>
      </c>
      <c r="J444" s="16">
        <v>227.31</v>
      </c>
      <c r="K444" s="16">
        <v>1390.05</v>
      </c>
      <c r="L444" s="16"/>
      <c r="M444" s="16">
        <v>1059.4100000000001</v>
      </c>
      <c r="N444" s="16"/>
      <c r="O444" s="16"/>
      <c r="P444" s="16"/>
      <c r="Q444" s="16"/>
      <c r="R444" s="16"/>
      <c r="S444" s="16"/>
      <c r="T444" s="16"/>
      <c r="U444" s="16"/>
      <c r="V444" s="16"/>
      <c r="W444" s="16"/>
      <c r="X444" s="16"/>
      <c r="Y444" s="16"/>
      <c r="Z444" s="17">
        <v>79.900000000000006</v>
      </c>
      <c r="AA444" s="16">
        <v>303.08</v>
      </c>
      <c r="AB444" s="16">
        <f t="shared" si="12"/>
        <v>3974.5099999999998</v>
      </c>
      <c r="AC444" s="16">
        <v>4039.47</v>
      </c>
      <c r="AD444" s="15">
        <v>44372</v>
      </c>
      <c r="AE444" s="229" t="s">
        <v>1425</v>
      </c>
      <c r="AF444" s="14"/>
      <c r="AG444" s="19"/>
      <c r="AH444" s="19"/>
      <c r="AI444" s="19"/>
      <c r="AJ444" s="19"/>
    </row>
    <row r="445" spans="1:36" s="4" customFormat="1" ht="27.6" x14ac:dyDescent="0.25">
      <c r="A445" s="229" t="s">
        <v>1038</v>
      </c>
      <c r="B445" s="227" t="s">
        <v>2874</v>
      </c>
      <c r="C445" s="227"/>
      <c r="D445" s="47" t="s">
        <v>2021</v>
      </c>
      <c r="E445" s="47" t="s">
        <v>2875</v>
      </c>
      <c r="F445" s="47" t="s">
        <v>1600</v>
      </c>
      <c r="G445" s="15">
        <v>43959</v>
      </c>
      <c r="H445" s="16">
        <v>85.41</v>
      </c>
      <c r="I445" s="16">
        <v>1144.82</v>
      </c>
      <c r="J445" s="16">
        <v>305.83999999999997</v>
      </c>
      <c r="K445" s="16">
        <v>1869.47</v>
      </c>
      <c r="L445" s="16"/>
      <c r="M445" s="16">
        <v>1424.49</v>
      </c>
      <c r="N445" s="16"/>
      <c r="O445" s="16"/>
      <c r="P445" s="16"/>
      <c r="Q445" s="16"/>
      <c r="R445" s="16"/>
      <c r="S445" s="16"/>
      <c r="T445" s="16"/>
      <c r="U445" s="16"/>
      <c r="V445" s="16"/>
      <c r="W445" s="16"/>
      <c r="X445" s="16"/>
      <c r="Y445" s="16">
        <v>407.78</v>
      </c>
      <c r="Z445" s="16">
        <v>107.46</v>
      </c>
      <c r="AA445" s="16"/>
      <c r="AB445" s="16">
        <f t="shared" si="12"/>
        <v>5345.2699999999995</v>
      </c>
      <c r="AC445" s="16">
        <v>5345.27</v>
      </c>
      <c r="AD445" s="15">
        <v>44008</v>
      </c>
      <c r="AE445" s="229" t="s">
        <v>1426</v>
      </c>
      <c r="AF445" s="14"/>
      <c r="AG445" s="19"/>
      <c r="AH445" s="19"/>
      <c r="AI445" s="19"/>
      <c r="AJ445" s="19"/>
    </row>
    <row r="446" spans="1:36" s="4" customFormat="1" ht="27.6" x14ac:dyDescent="0.25">
      <c r="A446" s="229" t="s">
        <v>1039</v>
      </c>
      <c r="B446" s="227" t="s">
        <v>2874</v>
      </c>
      <c r="C446" s="227"/>
      <c r="D446" s="47" t="s">
        <v>2021</v>
      </c>
      <c r="E446" s="47" t="s">
        <v>2876</v>
      </c>
      <c r="F446" s="47" t="s">
        <v>1600</v>
      </c>
      <c r="G446" s="15">
        <v>43959</v>
      </c>
      <c r="H446" s="16">
        <v>85.41</v>
      </c>
      <c r="I446" s="16">
        <v>1144.82</v>
      </c>
      <c r="J446" s="16">
        <v>305.83999999999997</v>
      </c>
      <c r="K446" s="16">
        <v>1869.47</v>
      </c>
      <c r="L446" s="16"/>
      <c r="M446" s="16">
        <v>1424.49</v>
      </c>
      <c r="N446" s="16"/>
      <c r="O446" s="16"/>
      <c r="P446" s="16"/>
      <c r="Q446" s="16"/>
      <c r="R446" s="16"/>
      <c r="S446" s="16"/>
      <c r="T446" s="16"/>
      <c r="U446" s="16"/>
      <c r="V446" s="16"/>
      <c r="W446" s="16"/>
      <c r="X446" s="16"/>
      <c r="Y446" s="16">
        <v>407.78</v>
      </c>
      <c r="Z446" s="16">
        <v>107.46</v>
      </c>
      <c r="AA446" s="16">
        <v>0</v>
      </c>
      <c r="AB446" s="16">
        <f t="shared" si="12"/>
        <v>5345.2699999999995</v>
      </c>
      <c r="AC446" s="16"/>
      <c r="AD446" s="229"/>
      <c r="AE446" s="229"/>
      <c r="AF446" s="14"/>
      <c r="AG446" s="19"/>
      <c r="AH446" s="19"/>
      <c r="AI446" s="19"/>
      <c r="AJ446" s="19"/>
    </row>
    <row r="447" spans="1:36" s="4" customFormat="1" ht="27.6" x14ac:dyDescent="0.25">
      <c r="A447" s="229" t="s">
        <v>1040</v>
      </c>
      <c r="B447" s="227" t="s">
        <v>2877</v>
      </c>
      <c r="C447" s="227"/>
      <c r="D447" s="47" t="s">
        <v>2021</v>
      </c>
      <c r="E447" s="47" t="s">
        <v>2878</v>
      </c>
      <c r="F447" s="47" t="s">
        <v>1600</v>
      </c>
      <c r="G447" s="15">
        <v>43959</v>
      </c>
      <c r="H447" s="16">
        <v>85.41</v>
      </c>
      <c r="I447" s="16">
        <v>1144.82</v>
      </c>
      <c r="J447" s="16">
        <v>305.83999999999997</v>
      </c>
      <c r="K447" s="16">
        <v>1869.47</v>
      </c>
      <c r="L447" s="16"/>
      <c r="M447" s="16">
        <v>1424.49</v>
      </c>
      <c r="N447" s="16"/>
      <c r="O447" s="16"/>
      <c r="P447" s="16"/>
      <c r="Q447" s="16"/>
      <c r="R447" s="16"/>
      <c r="S447" s="16"/>
      <c r="T447" s="16"/>
      <c r="U447" s="16"/>
      <c r="V447" s="16"/>
      <c r="W447" s="16"/>
      <c r="X447" s="16"/>
      <c r="Y447" s="16">
        <v>407.78</v>
      </c>
      <c r="Z447" s="16">
        <v>107.46</v>
      </c>
      <c r="AA447" s="16">
        <v>0</v>
      </c>
      <c r="AB447" s="16">
        <f t="shared" si="12"/>
        <v>5345.2699999999995</v>
      </c>
      <c r="AC447" s="16"/>
      <c r="AD447" s="229"/>
      <c r="AE447" s="229"/>
      <c r="AF447" s="14"/>
      <c r="AG447" s="19"/>
      <c r="AH447" s="19"/>
      <c r="AI447" s="19"/>
      <c r="AJ447" s="19"/>
    </row>
    <row r="448" spans="1:36" s="4" customFormat="1" ht="27.6" x14ac:dyDescent="0.25">
      <c r="A448" s="229" t="s">
        <v>1041</v>
      </c>
      <c r="B448" s="227" t="s">
        <v>2879</v>
      </c>
      <c r="C448" s="227"/>
      <c r="D448" s="47" t="s">
        <v>2021</v>
      </c>
      <c r="E448" s="47" t="s">
        <v>2880</v>
      </c>
      <c r="F448" s="47" t="s">
        <v>1820</v>
      </c>
      <c r="G448" s="15">
        <v>43977</v>
      </c>
      <c r="H448" s="16">
        <v>508.24</v>
      </c>
      <c r="I448" s="16">
        <v>6828.56</v>
      </c>
      <c r="J448" s="16">
        <v>1823.12</v>
      </c>
      <c r="K448" s="16">
        <v>11148.88</v>
      </c>
      <c r="L448" s="16"/>
      <c r="M448" s="16">
        <v>8496.9599999999991</v>
      </c>
      <c r="N448" s="16"/>
      <c r="O448" s="16"/>
      <c r="P448" s="16"/>
      <c r="Q448" s="16"/>
      <c r="R448" s="16"/>
      <c r="S448" s="16"/>
      <c r="T448" s="16"/>
      <c r="U448" s="16">
        <v>15646</v>
      </c>
      <c r="V448" s="16"/>
      <c r="W448" s="16"/>
      <c r="X448" s="16"/>
      <c r="Y448" s="16"/>
      <c r="Z448" s="16">
        <v>640.88</v>
      </c>
      <c r="AA448" s="16">
        <v>2430.88</v>
      </c>
      <c r="AB448" s="16">
        <f t="shared" si="12"/>
        <v>47523.51999999999</v>
      </c>
      <c r="AC448" s="16"/>
      <c r="AD448" s="229"/>
      <c r="AE448" s="229"/>
      <c r="AF448" s="14"/>
      <c r="AG448" s="19"/>
      <c r="AH448" s="19"/>
      <c r="AI448" s="19"/>
      <c r="AJ448" s="19"/>
    </row>
    <row r="449" spans="1:36" s="4" customFormat="1" ht="27.6" x14ac:dyDescent="0.25">
      <c r="A449" s="229" t="s">
        <v>1042</v>
      </c>
      <c r="B449" s="227" t="s">
        <v>2881</v>
      </c>
      <c r="C449" s="227"/>
      <c r="D449" s="47" t="s">
        <v>2021</v>
      </c>
      <c r="E449" s="47" t="s">
        <v>2882</v>
      </c>
      <c r="F449" s="47" t="s">
        <v>1622</v>
      </c>
      <c r="G449" s="15">
        <v>43634</v>
      </c>
      <c r="H449" s="16">
        <v>46.04</v>
      </c>
      <c r="I449" s="16">
        <v>605.29</v>
      </c>
      <c r="J449" s="16">
        <v>162.49</v>
      </c>
      <c r="K449" s="16">
        <v>989.86</v>
      </c>
      <c r="L449" s="16">
        <v>754.24</v>
      </c>
      <c r="M449" s="16"/>
      <c r="N449" s="16"/>
      <c r="O449" s="16"/>
      <c r="P449" s="16"/>
      <c r="Q449" s="16"/>
      <c r="R449" s="16"/>
      <c r="S449" s="16"/>
      <c r="T449" s="16"/>
      <c r="U449" s="16"/>
      <c r="V449" s="16"/>
      <c r="W449" s="16"/>
      <c r="X449" s="16"/>
      <c r="Y449" s="16"/>
      <c r="Z449" s="17">
        <v>56.87</v>
      </c>
      <c r="AA449" s="16">
        <v>216.66</v>
      </c>
      <c r="AB449" s="16">
        <f t="shared" si="12"/>
        <v>2831.45</v>
      </c>
      <c r="AC449" s="16">
        <v>2831.45</v>
      </c>
      <c r="AD449" s="15">
        <v>43665</v>
      </c>
      <c r="AE449" s="229" t="s">
        <v>1427</v>
      </c>
      <c r="AF449" s="14"/>
      <c r="AG449" s="19"/>
      <c r="AH449" s="19"/>
      <c r="AI449" s="19"/>
      <c r="AJ449" s="19"/>
    </row>
    <row r="450" spans="1:36" s="4" customFormat="1" ht="27.6" x14ac:dyDescent="0.25">
      <c r="A450" s="229" t="s">
        <v>1043</v>
      </c>
      <c r="B450" s="227" t="s">
        <v>2883</v>
      </c>
      <c r="C450" s="227"/>
      <c r="D450" s="47" t="s">
        <v>2021</v>
      </c>
      <c r="E450" s="47" t="s">
        <v>2884</v>
      </c>
      <c r="F450" s="47" t="s">
        <v>2452</v>
      </c>
      <c r="G450" s="15">
        <v>43536</v>
      </c>
      <c r="H450" s="16">
        <v>46.08</v>
      </c>
      <c r="I450" s="16">
        <v>605.82000000000005</v>
      </c>
      <c r="J450" s="16">
        <v>162.63999999999999</v>
      </c>
      <c r="K450" s="16">
        <v>990.72</v>
      </c>
      <c r="L450" s="16"/>
      <c r="M450" s="16">
        <v>754.9</v>
      </c>
      <c r="N450" s="16"/>
      <c r="O450" s="16"/>
      <c r="P450" s="16"/>
      <c r="Q450" s="16"/>
      <c r="R450" s="16"/>
      <c r="S450" s="16"/>
      <c r="T450" s="16"/>
      <c r="U450" s="16"/>
      <c r="V450" s="16"/>
      <c r="W450" s="16"/>
      <c r="X450" s="16"/>
      <c r="Y450" s="16"/>
      <c r="Z450" s="17">
        <v>56.92</v>
      </c>
      <c r="AA450" s="16">
        <v>216.85</v>
      </c>
      <c r="AB450" s="16">
        <f t="shared" si="12"/>
        <v>2833.9300000000003</v>
      </c>
      <c r="AC450" s="16">
        <v>2831.37</v>
      </c>
      <c r="AD450" s="15">
        <v>43651</v>
      </c>
      <c r="AE450" s="229" t="s">
        <v>1428</v>
      </c>
      <c r="AF450" s="14"/>
      <c r="AG450" s="19"/>
      <c r="AH450" s="19"/>
      <c r="AI450" s="19"/>
      <c r="AJ450" s="19"/>
    </row>
    <row r="451" spans="1:36" s="4" customFormat="1" ht="41.4" x14ac:dyDescent="0.25">
      <c r="A451" s="229" t="s">
        <v>1044</v>
      </c>
      <c r="B451" s="227" t="s">
        <v>2885</v>
      </c>
      <c r="C451" s="227"/>
      <c r="D451" s="47" t="s">
        <v>2021</v>
      </c>
      <c r="E451" s="47" t="s">
        <v>2886</v>
      </c>
      <c r="F451" s="47" t="s">
        <v>1614</v>
      </c>
      <c r="G451" s="15">
        <v>43732</v>
      </c>
      <c r="H451" s="16">
        <v>68.180000000000007</v>
      </c>
      <c r="I451" s="16">
        <v>899.93</v>
      </c>
      <c r="J451" s="16">
        <v>241.34</v>
      </c>
      <c r="K451" s="16">
        <v>1471.25</v>
      </c>
      <c r="L451" s="16"/>
      <c r="M451" s="16">
        <v>1120.82</v>
      </c>
      <c r="N451" s="16"/>
      <c r="O451" s="16"/>
      <c r="P451" s="16"/>
      <c r="Q451" s="16"/>
      <c r="R451" s="16"/>
      <c r="S451" s="16"/>
      <c r="T451" s="16"/>
      <c r="U451" s="16"/>
      <c r="V451" s="16"/>
      <c r="W451" s="16"/>
      <c r="X451" s="16"/>
      <c r="Y451" s="16"/>
      <c r="Z451" s="17">
        <v>84.54</v>
      </c>
      <c r="AA451" s="16">
        <v>321.79000000000002</v>
      </c>
      <c r="AB451" s="16">
        <f t="shared" si="12"/>
        <v>4207.8499999999995</v>
      </c>
      <c r="AC451" s="16">
        <v>4229.72</v>
      </c>
      <c r="AD451" s="15">
        <v>43784</v>
      </c>
      <c r="AE451" s="229" t="s">
        <v>1429</v>
      </c>
      <c r="AF451" s="14"/>
      <c r="AG451" s="19"/>
      <c r="AH451" s="19"/>
      <c r="AI451" s="19"/>
      <c r="AJ451" s="19"/>
    </row>
    <row r="452" spans="1:36" s="4" customFormat="1" ht="27.6" x14ac:dyDescent="0.25">
      <c r="A452" s="229" t="s">
        <v>1045</v>
      </c>
      <c r="B452" s="227" t="s">
        <v>2887</v>
      </c>
      <c r="C452" s="227"/>
      <c r="D452" s="47" t="s">
        <v>2021</v>
      </c>
      <c r="E452" s="47" t="s">
        <v>2888</v>
      </c>
      <c r="F452" s="47" t="s">
        <v>1630</v>
      </c>
      <c r="G452" s="15">
        <v>43994</v>
      </c>
      <c r="H452" s="16">
        <v>46.96</v>
      </c>
      <c r="I452" s="16">
        <v>617.39</v>
      </c>
      <c r="J452" s="16">
        <v>165.74</v>
      </c>
      <c r="K452" s="16">
        <v>1009.64</v>
      </c>
      <c r="L452" s="16"/>
      <c r="M452" s="16">
        <v>769.32</v>
      </c>
      <c r="N452" s="16"/>
      <c r="O452" s="16"/>
      <c r="P452" s="16"/>
      <c r="Q452" s="16"/>
      <c r="R452" s="16"/>
      <c r="S452" s="16"/>
      <c r="T452" s="16"/>
      <c r="U452" s="16"/>
      <c r="V452" s="16"/>
      <c r="W452" s="16"/>
      <c r="X452" s="16"/>
      <c r="Y452" s="16"/>
      <c r="Z452" s="16">
        <v>58.01</v>
      </c>
      <c r="AA452" s="16">
        <v>220.99</v>
      </c>
      <c r="AB452" s="16">
        <f t="shared" si="12"/>
        <v>2888.05</v>
      </c>
      <c r="AC452" s="16">
        <v>2915.98</v>
      </c>
      <c r="AD452" s="15">
        <v>44246</v>
      </c>
      <c r="AE452" s="229" t="s">
        <v>1430</v>
      </c>
      <c r="AF452" s="14"/>
      <c r="AG452" s="19"/>
      <c r="AH452" s="19"/>
      <c r="AI452" s="19"/>
      <c r="AJ452" s="19"/>
    </row>
    <row r="453" spans="1:36" s="4" customFormat="1" ht="27.6" x14ac:dyDescent="0.25">
      <c r="A453" s="229" t="s">
        <v>1046</v>
      </c>
      <c r="B453" s="227" t="s">
        <v>1714</v>
      </c>
      <c r="C453" s="227"/>
      <c r="D453" s="47" t="s">
        <v>2021</v>
      </c>
      <c r="E453" s="47" t="s">
        <v>2889</v>
      </c>
      <c r="F453" s="47" t="s">
        <v>1629</v>
      </c>
      <c r="G453" s="15">
        <v>43952</v>
      </c>
      <c r="H453" s="16">
        <v>35.82</v>
      </c>
      <c r="I453" s="16">
        <v>469.78</v>
      </c>
      <c r="J453" s="16">
        <v>125.37</v>
      </c>
      <c r="K453" s="16">
        <v>767.35</v>
      </c>
      <c r="L453" s="16"/>
      <c r="M453" s="16">
        <v>584.12</v>
      </c>
      <c r="N453" s="16"/>
      <c r="O453" s="16"/>
      <c r="P453" s="16"/>
      <c r="Q453" s="16"/>
      <c r="R453" s="16"/>
      <c r="S453" s="16"/>
      <c r="T453" s="16"/>
      <c r="U453" s="16"/>
      <c r="V453" s="16"/>
      <c r="W453" s="16"/>
      <c r="X453" s="16"/>
      <c r="Y453" s="16"/>
      <c r="Z453" s="16">
        <v>44.08</v>
      </c>
      <c r="AA453" s="16">
        <v>168.07</v>
      </c>
      <c r="AB453" s="16">
        <f t="shared" si="12"/>
        <v>2194.59</v>
      </c>
      <c r="AC453" s="16">
        <v>2194.59</v>
      </c>
      <c r="AD453" s="15">
        <v>43978</v>
      </c>
      <c r="AE453" s="229" t="s">
        <v>1431</v>
      </c>
      <c r="AF453" s="14"/>
      <c r="AG453" s="19"/>
      <c r="AH453" s="19"/>
      <c r="AI453" s="19"/>
      <c r="AJ453" s="19"/>
    </row>
    <row r="454" spans="1:36" s="4" customFormat="1" ht="27.6" x14ac:dyDescent="0.25">
      <c r="A454" s="229" t="s">
        <v>1047</v>
      </c>
      <c r="B454" s="227" t="s">
        <v>2890</v>
      </c>
      <c r="C454" s="227"/>
      <c r="D454" s="47" t="s">
        <v>2021</v>
      </c>
      <c r="E454" s="47" t="s">
        <v>2891</v>
      </c>
      <c r="F454" s="47" t="s">
        <v>1621</v>
      </c>
      <c r="G454" s="15">
        <v>43948</v>
      </c>
      <c r="H454" s="16">
        <v>46.84</v>
      </c>
      <c r="I454" s="16">
        <v>615.80999999999995</v>
      </c>
      <c r="J454" s="16">
        <v>165.32</v>
      </c>
      <c r="K454" s="16">
        <v>1007.06</v>
      </c>
      <c r="L454" s="16"/>
      <c r="M454" s="16">
        <v>767.35</v>
      </c>
      <c r="N454" s="16"/>
      <c r="O454" s="16"/>
      <c r="P454" s="16"/>
      <c r="Q454" s="16"/>
      <c r="R454" s="16"/>
      <c r="S454" s="16"/>
      <c r="T454" s="16"/>
      <c r="U454" s="16"/>
      <c r="V454" s="16"/>
      <c r="W454" s="16"/>
      <c r="X454" s="16"/>
      <c r="Y454" s="16"/>
      <c r="Z454" s="16">
        <v>57.86</v>
      </c>
      <c r="AA454" s="16">
        <v>220.42</v>
      </c>
      <c r="AB454" s="16">
        <f t="shared" si="12"/>
        <v>2880.6600000000003</v>
      </c>
      <c r="AC454" s="16">
        <v>2888.15</v>
      </c>
      <c r="AD454" s="15">
        <v>43994</v>
      </c>
      <c r="AE454" s="229" t="s">
        <v>1432</v>
      </c>
      <c r="AF454" s="14"/>
      <c r="AG454" s="19"/>
      <c r="AH454" s="19"/>
      <c r="AI454" s="19"/>
      <c r="AJ454" s="19"/>
    </row>
    <row r="455" spans="1:36" s="4" customFormat="1" ht="27.6" x14ac:dyDescent="0.25">
      <c r="A455" s="229" t="s">
        <v>1048</v>
      </c>
      <c r="B455" s="227" t="s">
        <v>2892</v>
      </c>
      <c r="C455" s="227"/>
      <c r="D455" s="47" t="s">
        <v>2021</v>
      </c>
      <c r="E455" s="47" t="s">
        <v>2893</v>
      </c>
      <c r="F455" s="47" t="s">
        <v>1614</v>
      </c>
      <c r="G455" s="15">
        <v>43962</v>
      </c>
      <c r="H455" s="16">
        <v>46.96</v>
      </c>
      <c r="I455" s="16">
        <v>617.39</v>
      </c>
      <c r="J455" s="16">
        <v>165.74</v>
      </c>
      <c r="K455" s="16">
        <v>1009.64</v>
      </c>
      <c r="L455" s="16"/>
      <c r="M455" s="16">
        <v>769.32</v>
      </c>
      <c r="N455" s="16"/>
      <c r="O455" s="16"/>
      <c r="P455" s="16"/>
      <c r="Q455" s="16"/>
      <c r="R455" s="16"/>
      <c r="S455" s="16"/>
      <c r="T455" s="16"/>
      <c r="U455" s="16"/>
      <c r="V455" s="16"/>
      <c r="W455" s="16"/>
      <c r="X455" s="16"/>
      <c r="Y455" s="16"/>
      <c r="Z455" s="16">
        <v>58.01</v>
      </c>
      <c r="AA455" s="16">
        <v>220.99</v>
      </c>
      <c r="AB455" s="16">
        <f t="shared" si="12"/>
        <v>2888.05</v>
      </c>
      <c r="AC455" s="16">
        <v>2888.05</v>
      </c>
      <c r="AD455" s="15">
        <v>44042</v>
      </c>
      <c r="AE455" s="229" t="s">
        <v>1433</v>
      </c>
      <c r="AF455" s="14"/>
      <c r="AG455" s="19"/>
      <c r="AH455" s="19"/>
      <c r="AI455" s="19"/>
      <c r="AJ455" s="19"/>
    </row>
    <row r="456" spans="1:36" s="4" customFormat="1" ht="27.6" x14ac:dyDescent="0.25">
      <c r="A456" s="229" t="s">
        <v>1049</v>
      </c>
      <c r="B456" s="227" t="s">
        <v>2894</v>
      </c>
      <c r="C456" s="227"/>
      <c r="D456" s="47" t="s">
        <v>2021</v>
      </c>
      <c r="E456" s="47" t="s">
        <v>1940</v>
      </c>
      <c r="F456" s="47" t="s">
        <v>1614</v>
      </c>
      <c r="G456" s="15">
        <v>43929</v>
      </c>
      <c r="H456" s="16">
        <v>46.84</v>
      </c>
      <c r="I456" s="16">
        <v>615.80999999999995</v>
      </c>
      <c r="J456" s="16">
        <v>165.32</v>
      </c>
      <c r="K456" s="16">
        <v>1007.06</v>
      </c>
      <c r="L456" s="16"/>
      <c r="M456" s="16">
        <v>767.35</v>
      </c>
      <c r="N456" s="16"/>
      <c r="O456" s="16"/>
      <c r="P456" s="16"/>
      <c r="Q456" s="16"/>
      <c r="R456" s="16"/>
      <c r="S456" s="16"/>
      <c r="T456" s="16"/>
      <c r="U456" s="16"/>
      <c r="V456" s="16"/>
      <c r="W456" s="16"/>
      <c r="X456" s="16"/>
      <c r="Y456" s="16"/>
      <c r="Z456" s="16">
        <v>57.86</v>
      </c>
      <c r="AA456" s="16">
        <v>220.42</v>
      </c>
      <c r="AB456" s="16">
        <f t="shared" si="12"/>
        <v>2880.6600000000003</v>
      </c>
      <c r="AC456" s="16"/>
      <c r="AD456" s="229"/>
      <c r="AE456" s="229"/>
      <c r="AF456" s="14"/>
      <c r="AG456" s="19"/>
      <c r="AH456" s="19"/>
      <c r="AI456" s="19"/>
      <c r="AJ456" s="19"/>
    </row>
    <row r="457" spans="1:36" s="4" customFormat="1" ht="41.4" x14ac:dyDescent="0.25">
      <c r="A457" s="229" t="s">
        <v>1050</v>
      </c>
      <c r="B457" s="227" t="s">
        <v>2895</v>
      </c>
      <c r="C457" s="227"/>
      <c r="D457" s="47" t="s">
        <v>2021</v>
      </c>
      <c r="E457" s="47" t="s">
        <v>2896</v>
      </c>
      <c r="F457" s="47" t="s">
        <v>1600</v>
      </c>
      <c r="G457" s="15">
        <v>43983</v>
      </c>
      <c r="H457" s="16">
        <v>63.53</v>
      </c>
      <c r="I457" s="16">
        <v>853.57</v>
      </c>
      <c r="J457" s="16">
        <v>227.89</v>
      </c>
      <c r="K457" s="16">
        <v>1393.61</v>
      </c>
      <c r="L457" s="16"/>
      <c r="M457" s="16">
        <v>1062.1199999999999</v>
      </c>
      <c r="N457" s="16"/>
      <c r="O457" s="16"/>
      <c r="P457" s="16"/>
      <c r="Q457" s="16"/>
      <c r="R457" s="16"/>
      <c r="S457" s="16"/>
      <c r="T457" s="16"/>
      <c r="U457" s="16"/>
      <c r="V457" s="16"/>
      <c r="W457" s="16"/>
      <c r="X457" s="16"/>
      <c r="Y457" s="16"/>
      <c r="Z457" s="16">
        <v>80.11</v>
      </c>
      <c r="AA457" s="16">
        <v>303.86</v>
      </c>
      <c r="AB457" s="16">
        <f t="shared" si="12"/>
        <v>3984.69</v>
      </c>
      <c r="AC457" s="16">
        <v>5370.14</v>
      </c>
      <c r="AD457" s="15">
        <v>45693</v>
      </c>
      <c r="AE457" s="229">
        <v>3950376</v>
      </c>
      <c r="AF457" s="14"/>
      <c r="AG457" s="19"/>
      <c r="AH457" s="19"/>
      <c r="AI457" s="19"/>
      <c r="AJ457" s="19"/>
    </row>
    <row r="458" spans="1:36" s="4" customFormat="1" ht="27.6" x14ac:dyDescent="0.25">
      <c r="A458" s="229" t="s">
        <v>1051</v>
      </c>
      <c r="B458" s="227" t="s">
        <v>2897</v>
      </c>
      <c r="C458" s="227"/>
      <c r="D458" s="47" t="s">
        <v>2021</v>
      </c>
      <c r="E458" s="47" t="s">
        <v>2898</v>
      </c>
      <c r="F458" s="47" t="s">
        <v>1630</v>
      </c>
      <c r="G458" s="15">
        <v>43971</v>
      </c>
      <c r="H458" s="16">
        <v>69.06</v>
      </c>
      <c r="I458" s="16">
        <v>911.58</v>
      </c>
      <c r="J458" s="16">
        <v>244.47</v>
      </c>
      <c r="K458" s="16">
        <v>1490.29</v>
      </c>
      <c r="L458" s="16"/>
      <c r="M458" s="16">
        <v>1135.33</v>
      </c>
      <c r="N458" s="16"/>
      <c r="O458" s="16"/>
      <c r="P458" s="16"/>
      <c r="Q458" s="16"/>
      <c r="R458" s="16"/>
      <c r="S458" s="16"/>
      <c r="T458" s="16"/>
      <c r="U458" s="16"/>
      <c r="V458" s="16"/>
      <c r="W458" s="16"/>
      <c r="X458" s="16"/>
      <c r="Y458" s="16"/>
      <c r="Z458" s="16">
        <v>85.63</v>
      </c>
      <c r="AA458" s="16">
        <v>325.95999999999998</v>
      </c>
      <c r="AB458" s="16">
        <f t="shared" si="12"/>
        <v>4262.32</v>
      </c>
      <c r="AC458" s="16">
        <v>4320.79</v>
      </c>
      <c r="AD458" s="15">
        <v>44340</v>
      </c>
      <c r="AE458" s="229" t="s">
        <v>1434</v>
      </c>
      <c r="AF458" s="14"/>
      <c r="AG458" s="19"/>
      <c r="AH458" s="19"/>
      <c r="AI458" s="19"/>
      <c r="AJ458" s="19"/>
    </row>
    <row r="459" spans="1:36" s="4" customFormat="1" ht="27.6" x14ac:dyDescent="0.25">
      <c r="A459" s="229" t="s">
        <v>1052</v>
      </c>
      <c r="B459" s="227" t="s">
        <v>3117</v>
      </c>
      <c r="C459" s="227"/>
      <c r="D459" s="47" t="s">
        <v>2021</v>
      </c>
      <c r="E459" s="47" t="s">
        <v>2899</v>
      </c>
      <c r="F459" s="47" t="s">
        <v>1695</v>
      </c>
      <c r="G459" s="15">
        <v>43966</v>
      </c>
      <c r="H459" s="16">
        <v>63.53</v>
      </c>
      <c r="I459" s="16">
        <v>853.57</v>
      </c>
      <c r="J459" s="16">
        <v>227.89</v>
      </c>
      <c r="K459" s="16">
        <v>1393.61</v>
      </c>
      <c r="L459" s="16">
        <v>1062.1199999999999</v>
      </c>
      <c r="M459" s="16"/>
      <c r="N459" s="16"/>
      <c r="O459" s="16"/>
      <c r="P459" s="16"/>
      <c r="Q459" s="16"/>
      <c r="R459" s="16"/>
      <c r="S459" s="16"/>
      <c r="T459" s="16"/>
      <c r="U459" s="16"/>
      <c r="V459" s="16"/>
      <c r="W459" s="16"/>
      <c r="X459" s="16"/>
      <c r="Y459" s="16"/>
      <c r="Z459" s="16">
        <v>80.11</v>
      </c>
      <c r="AA459" s="16">
        <v>303.86</v>
      </c>
      <c r="AB459" s="16">
        <f t="shared" si="12"/>
        <v>3984.69</v>
      </c>
      <c r="AC459" s="16">
        <v>4039.32</v>
      </c>
      <c r="AD459" s="15">
        <v>44337</v>
      </c>
      <c r="AE459" s="229" t="s">
        <v>1435</v>
      </c>
      <c r="AF459" s="14"/>
      <c r="AG459" s="19"/>
      <c r="AH459" s="19"/>
      <c r="AI459" s="19"/>
      <c r="AJ459" s="19"/>
    </row>
    <row r="460" spans="1:36" s="4" customFormat="1" ht="27.6" x14ac:dyDescent="0.25">
      <c r="A460" s="229" t="s">
        <v>5145</v>
      </c>
      <c r="B460" s="227" t="s">
        <v>5146</v>
      </c>
      <c r="C460" s="227"/>
      <c r="D460" s="47" t="s">
        <v>2021</v>
      </c>
      <c r="E460" s="47" t="s">
        <v>5147</v>
      </c>
      <c r="F460" s="47" t="s">
        <v>5148</v>
      </c>
      <c r="G460" s="15">
        <v>43973</v>
      </c>
      <c r="H460" s="16">
        <v>46.96</v>
      </c>
      <c r="I460" s="16">
        <v>617.39</v>
      </c>
      <c r="J460" s="16">
        <v>165.74</v>
      </c>
      <c r="K460" s="16">
        <v>1009.64</v>
      </c>
      <c r="L460" s="16"/>
      <c r="M460" s="16">
        <v>769.32</v>
      </c>
      <c r="N460" s="16"/>
      <c r="O460" s="16"/>
      <c r="P460" s="16"/>
      <c r="Q460" s="16"/>
      <c r="R460" s="16"/>
      <c r="S460" s="16"/>
      <c r="T460" s="16"/>
      <c r="U460" s="16"/>
      <c r="V460" s="16"/>
      <c r="W460" s="16"/>
      <c r="X460" s="16"/>
      <c r="Y460" s="16"/>
      <c r="Z460" s="16">
        <v>58.01</v>
      </c>
      <c r="AA460" s="16">
        <v>220.99</v>
      </c>
      <c r="AB460" s="16">
        <f t="shared" si="12"/>
        <v>2888.05</v>
      </c>
      <c r="AC460" s="16">
        <v>2888.05</v>
      </c>
      <c r="AD460" s="15">
        <v>43978</v>
      </c>
      <c r="AE460" s="229">
        <v>2853788</v>
      </c>
      <c r="AF460" s="14"/>
      <c r="AG460" s="19"/>
      <c r="AH460" s="19"/>
      <c r="AI460" s="19"/>
      <c r="AJ460" s="19"/>
    </row>
    <row r="461" spans="1:36" s="4" customFormat="1" ht="27.6" x14ac:dyDescent="0.25">
      <c r="A461" s="229" t="s">
        <v>1053</v>
      </c>
      <c r="B461" s="227" t="s">
        <v>2900</v>
      </c>
      <c r="C461" s="227"/>
      <c r="D461" s="47" t="s">
        <v>2021</v>
      </c>
      <c r="E461" s="47" t="s">
        <v>2901</v>
      </c>
      <c r="F461" s="47" t="s">
        <v>1621</v>
      </c>
      <c r="G461" s="15">
        <v>43950</v>
      </c>
      <c r="H461" s="16">
        <v>46.84</v>
      </c>
      <c r="I461" s="16">
        <v>615.80999999999995</v>
      </c>
      <c r="J461" s="16">
        <v>165.32</v>
      </c>
      <c r="K461" s="16">
        <v>1007.06</v>
      </c>
      <c r="L461" s="16"/>
      <c r="M461" s="16">
        <v>767.35</v>
      </c>
      <c r="N461" s="16"/>
      <c r="O461" s="16"/>
      <c r="P461" s="16"/>
      <c r="Q461" s="16"/>
      <c r="R461" s="16"/>
      <c r="S461" s="16"/>
      <c r="T461" s="16"/>
      <c r="U461" s="16"/>
      <c r="V461" s="16"/>
      <c r="W461" s="16"/>
      <c r="X461" s="16"/>
      <c r="Y461" s="16"/>
      <c r="Z461" s="16">
        <v>57.86</v>
      </c>
      <c r="AA461" s="16">
        <v>220.42</v>
      </c>
      <c r="AB461" s="16">
        <f>SUM(H461:AA461)</f>
        <v>2880.6600000000003</v>
      </c>
      <c r="AC461" s="16">
        <v>2888.15</v>
      </c>
      <c r="AD461" s="15">
        <v>43956</v>
      </c>
      <c r="AE461" s="229" t="s">
        <v>1436</v>
      </c>
      <c r="AF461" s="14"/>
      <c r="AG461" s="19"/>
      <c r="AH461" s="19"/>
      <c r="AI461" s="19"/>
      <c r="AJ461" s="19"/>
    </row>
    <row r="462" spans="1:36" s="4" customFormat="1" ht="27.6" x14ac:dyDescent="0.25">
      <c r="A462" s="229" t="s">
        <v>5149</v>
      </c>
      <c r="B462" s="227" t="s">
        <v>2708</v>
      </c>
      <c r="C462" s="227"/>
      <c r="D462" s="47" t="s">
        <v>2021</v>
      </c>
      <c r="E462" s="47" t="s">
        <v>5150</v>
      </c>
      <c r="F462" s="47" t="s">
        <v>1621</v>
      </c>
      <c r="G462" s="15">
        <v>43952</v>
      </c>
      <c r="H462" s="16">
        <v>46.96</v>
      </c>
      <c r="I462" s="16">
        <v>617.39</v>
      </c>
      <c r="J462" s="16">
        <v>165.74</v>
      </c>
      <c r="K462" s="16">
        <v>1009.64</v>
      </c>
      <c r="L462" s="16"/>
      <c r="M462" s="16">
        <v>769.32</v>
      </c>
      <c r="N462" s="16"/>
      <c r="O462" s="16"/>
      <c r="P462" s="16"/>
      <c r="Q462" s="16"/>
      <c r="R462" s="16"/>
      <c r="S462" s="16"/>
      <c r="T462" s="16"/>
      <c r="U462" s="16"/>
      <c r="V462" s="16"/>
      <c r="W462" s="16"/>
      <c r="X462" s="16"/>
      <c r="Y462" s="16"/>
      <c r="Z462" s="16">
        <v>58.01</v>
      </c>
      <c r="AA462" s="16">
        <v>220.99</v>
      </c>
      <c r="AB462" s="16">
        <f>SUM(H462:AA462)</f>
        <v>2888.05</v>
      </c>
      <c r="AC462" s="16">
        <v>2888.05</v>
      </c>
      <c r="AD462" s="15">
        <v>43963</v>
      </c>
      <c r="AE462" s="229">
        <v>2843694</v>
      </c>
      <c r="AF462" s="14"/>
      <c r="AG462" s="19"/>
      <c r="AH462" s="19"/>
      <c r="AI462" s="19"/>
      <c r="AJ462" s="19"/>
    </row>
    <row r="463" spans="1:36" s="4" customFormat="1" ht="60" customHeight="1" x14ac:dyDescent="0.25">
      <c r="A463" s="594" t="s">
        <v>1054</v>
      </c>
      <c r="B463" s="227" t="s">
        <v>3501</v>
      </c>
      <c r="C463" s="690"/>
      <c r="D463" s="619" t="s">
        <v>2021</v>
      </c>
      <c r="E463" s="619" t="s">
        <v>2902</v>
      </c>
      <c r="F463" s="619" t="s">
        <v>1633</v>
      </c>
      <c r="G463" s="598">
        <v>43972</v>
      </c>
      <c r="H463" s="16">
        <v>63.53</v>
      </c>
      <c r="I463" s="16">
        <v>853.57</v>
      </c>
      <c r="J463" s="16">
        <v>227.89</v>
      </c>
      <c r="K463" s="16">
        <v>1393.61</v>
      </c>
      <c r="L463" s="19"/>
      <c r="M463" s="16">
        <v>1062.1199999999999</v>
      </c>
      <c r="N463" s="16"/>
      <c r="O463" s="19"/>
      <c r="P463" s="19"/>
      <c r="Q463" s="19"/>
      <c r="R463" s="19"/>
      <c r="S463" s="19"/>
      <c r="T463" s="19"/>
      <c r="U463" s="19"/>
      <c r="V463" s="19"/>
      <c r="W463" s="19"/>
      <c r="X463" s="19"/>
      <c r="Y463" s="19"/>
      <c r="Z463" s="19">
        <v>80.11</v>
      </c>
      <c r="AA463" s="19">
        <v>303.86</v>
      </c>
      <c r="AB463" s="16">
        <f>SUM(H463:AA463)</f>
        <v>3984.69</v>
      </c>
      <c r="AC463" s="16">
        <v>4071.63</v>
      </c>
      <c r="AD463" s="15">
        <v>44425</v>
      </c>
      <c r="AE463" s="229">
        <v>3118064</v>
      </c>
      <c r="AF463" s="14"/>
      <c r="AG463" s="19"/>
      <c r="AH463" s="19"/>
      <c r="AI463" s="19"/>
      <c r="AJ463" s="19"/>
    </row>
    <row r="464" spans="1:36" s="4" customFormat="1" ht="41.4" x14ac:dyDescent="0.25">
      <c r="A464" s="621"/>
      <c r="B464" s="227" t="s">
        <v>3502</v>
      </c>
      <c r="C464" s="691"/>
      <c r="D464" s="693"/>
      <c r="E464" s="693"/>
      <c r="F464" s="693"/>
      <c r="G464" s="622"/>
      <c r="H464" s="16">
        <v>46.96</v>
      </c>
      <c r="I464" s="16">
        <v>617.39</v>
      </c>
      <c r="J464" s="16">
        <v>165.74</v>
      </c>
      <c r="K464" s="16">
        <v>1009.64</v>
      </c>
      <c r="L464" s="16"/>
      <c r="M464" s="16">
        <v>769.32</v>
      </c>
      <c r="N464" s="16"/>
      <c r="O464" s="16"/>
      <c r="P464" s="16"/>
      <c r="Q464" s="16"/>
      <c r="R464" s="16"/>
      <c r="S464" s="16"/>
      <c r="T464" s="16"/>
      <c r="U464" s="16"/>
      <c r="V464" s="16"/>
      <c r="W464" s="16"/>
      <c r="X464" s="16"/>
      <c r="Y464" s="16"/>
      <c r="Z464" s="16">
        <v>58.01</v>
      </c>
      <c r="AA464" s="16">
        <v>220.99</v>
      </c>
      <c r="AB464" s="16">
        <f>SUM(H464:AA464)</f>
        <v>2888.05</v>
      </c>
      <c r="AC464" s="16">
        <v>3107.45</v>
      </c>
      <c r="AD464" s="15">
        <v>44783</v>
      </c>
      <c r="AE464" s="229">
        <v>3340659</v>
      </c>
      <c r="AF464" s="14"/>
      <c r="AG464" s="19"/>
      <c r="AH464" s="19"/>
      <c r="AI464" s="19"/>
      <c r="AJ464" s="19"/>
    </row>
    <row r="465" spans="1:36" s="4" customFormat="1" ht="48.75" customHeight="1" x14ac:dyDescent="0.25">
      <c r="A465" s="595"/>
      <c r="B465" s="227" t="s">
        <v>3503</v>
      </c>
      <c r="C465" s="692"/>
      <c r="D465" s="620"/>
      <c r="E465" s="620"/>
      <c r="F465" s="620"/>
      <c r="G465" s="599"/>
      <c r="H465" s="16">
        <v>46.96</v>
      </c>
      <c r="I465" s="16">
        <v>617.39</v>
      </c>
      <c r="J465" s="16">
        <v>165.74</v>
      </c>
      <c r="K465" s="16">
        <v>1009.64</v>
      </c>
      <c r="L465" s="16"/>
      <c r="M465" s="16">
        <v>769.32</v>
      </c>
      <c r="N465" s="16"/>
      <c r="O465" s="16"/>
      <c r="P465" s="16"/>
      <c r="Q465" s="16"/>
      <c r="R465" s="16"/>
      <c r="S465" s="16"/>
      <c r="T465" s="16"/>
      <c r="U465" s="16"/>
      <c r="V465" s="16"/>
      <c r="W465" s="16"/>
      <c r="X465" s="16"/>
      <c r="Y465" s="16"/>
      <c r="Z465" s="16">
        <v>58.01</v>
      </c>
      <c r="AA465" s="16">
        <v>220.99</v>
      </c>
      <c r="AB465" s="16">
        <f>SUM(H465:AA465)</f>
        <v>2888.05</v>
      </c>
      <c r="AC465" s="16">
        <v>3107.45</v>
      </c>
      <c r="AD465" s="15">
        <v>44783</v>
      </c>
      <c r="AE465" s="229">
        <v>3340659</v>
      </c>
      <c r="AF465" s="14"/>
      <c r="AG465" s="19"/>
      <c r="AH465" s="19"/>
      <c r="AI465" s="19"/>
      <c r="AJ465" s="19"/>
    </row>
    <row r="466" spans="1:36" s="4" customFormat="1" ht="27.6" x14ac:dyDescent="0.25">
      <c r="A466" s="229" t="s">
        <v>1055</v>
      </c>
      <c r="B466" s="227" t="s">
        <v>2903</v>
      </c>
      <c r="C466" s="227"/>
      <c r="D466" s="47" t="s">
        <v>2021</v>
      </c>
      <c r="E466" s="47" t="s">
        <v>2904</v>
      </c>
      <c r="F466" s="47" t="s">
        <v>1621</v>
      </c>
      <c r="G466" s="15">
        <v>43979</v>
      </c>
      <c r="H466" s="16">
        <v>46.96</v>
      </c>
      <c r="I466" s="16">
        <v>617.39</v>
      </c>
      <c r="J466" s="16">
        <v>165.74</v>
      </c>
      <c r="K466" s="16">
        <v>1009.64</v>
      </c>
      <c r="L466" s="16"/>
      <c r="M466" s="16">
        <v>769.32</v>
      </c>
      <c r="N466" s="16"/>
      <c r="O466" s="16"/>
      <c r="P466" s="16"/>
      <c r="Q466" s="16"/>
      <c r="R466" s="16"/>
      <c r="S466" s="16"/>
      <c r="T466" s="16"/>
      <c r="U466" s="16"/>
      <c r="V466" s="16"/>
      <c r="W466" s="16"/>
      <c r="X466" s="16"/>
      <c r="Y466" s="16"/>
      <c r="Z466" s="16">
        <v>58.01</v>
      </c>
      <c r="AA466" s="16">
        <v>220.99</v>
      </c>
      <c r="AB466" s="16">
        <f t="shared" si="12"/>
        <v>2888.05</v>
      </c>
      <c r="AC466" s="16">
        <v>2888.05</v>
      </c>
      <c r="AD466" s="15">
        <v>43994</v>
      </c>
      <c r="AE466" s="229" t="s">
        <v>1437</v>
      </c>
      <c r="AF466" s="14"/>
      <c r="AG466" s="19"/>
      <c r="AH466" s="19"/>
      <c r="AI466" s="19"/>
      <c r="AJ466" s="19"/>
    </row>
    <row r="467" spans="1:36" s="4" customFormat="1" ht="27.6" x14ac:dyDescent="0.25">
      <c r="A467" s="229" t="s">
        <v>1056</v>
      </c>
      <c r="B467" s="227" t="s">
        <v>2906</v>
      </c>
      <c r="C467" s="227"/>
      <c r="D467" s="47" t="s">
        <v>2021</v>
      </c>
      <c r="E467" s="47" t="s">
        <v>2907</v>
      </c>
      <c r="F467" s="47" t="s">
        <v>2185</v>
      </c>
      <c r="G467" s="15">
        <v>43976</v>
      </c>
      <c r="H467" s="16">
        <v>69.06</v>
      </c>
      <c r="I467" s="16">
        <v>911.58</v>
      </c>
      <c r="J467" s="16">
        <v>244.47</v>
      </c>
      <c r="K467" s="16">
        <v>1490.29</v>
      </c>
      <c r="L467" s="16">
        <v>1135.33</v>
      </c>
      <c r="M467" s="16"/>
      <c r="N467" s="16"/>
      <c r="O467" s="16"/>
      <c r="P467" s="16"/>
      <c r="Q467" s="16"/>
      <c r="R467" s="16"/>
      <c r="S467" s="16"/>
      <c r="T467" s="16"/>
      <c r="U467" s="16"/>
      <c r="V467" s="16"/>
      <c r="W467" s="16"/>
      <c r="X467" s="16"/>
      <c r="Y467" s="16"/>
      <c r="Z467" s="16">
        <v>85.63</v>
      </c>
      <c r="AA467" s="16">
        <v>325.95999999999998</v>
      </c>
      <c r="AB467" s="16">
        <f t="shared" si="12"/>
        <v>4262.32</v>
      </c>
      <c r="AC467" s="16">
        <v>4262.32</v>
      </c>
      <c r="AD467" s="15">
        <v>44039</v>
      </c>
      <c r="AE467" s="229" t="s">
        <v>1438</v>
      </c>
      <c r="AF467" s="14"/>
      <c r="AG467" s="19"/>
      <c r="AH467" s="19"/>
      <c r="AI467" s="19"/>
      <c r="AJ467" s="19"/>
    </row>
    <row r="468" spans="1:36" s="4" customFormat="1" ht="27.6" x14ac:dyDescent="0.25">
      <c r="A468" s="229" t="s">
        <v>1057</v>
      </c>
      <c r="B468" s="227" t="s">
        <v>1714</v>
      </c>
      <c r="C468" s="227"/>
      <c r="D468" s="47" t="s">
        <v>2021</v>
      </c>
      <c r="E468" s="47" t="s">
        <v>2908</v>
      </c>
      <c r="F468" s="47" t="s">
        <v>1620</v>
      </c>
      <c r="G468" s="15">
        <v>43986</v>
      </c>
      <c r="H468" s="16">
        <v>35.909999999999997</v>
      </c>
      <c r="I468" s="16">
        <v>470.98</v>
      </c>
      <c r="J468" s="16">
        <v>125.69</v>
      </c>
      <c r="K468" s="16">
        <v>769.32</v>
      </c>
      <c r="L468" s="16"/>
      <c r="M468" s="16">
        <v>585.62</v>
      </c>
      <c r="N468" s="16"/>
      <c r="O468" s="16"/>
      <c r="P468" s="16"/>
      <c r="Q468" s="16"/>
      <c r="R468" s="16"/>
      <c r="S468" s="16"/>
      <c r="T468" s="16"/>
      <c r="U468" s="16"/>
      <c r="V468" s="16"/>
      <c r="W468" s="16"/>
      <c r="X468" s="16"/>
      <c r="Y468" s="16"/>
      <c r="Z468" s="16">
        <v>44.2</v>
      </c>
      <c r="AA468" s="16">
        <v>168.5</v>
      </c>
      <c r="AB468" s="16">
        <f t="shared" si="12"/>
        <v>2200.2200000000003</v>
      </c>
      <c r="AC468" s="16">
        <v>2200.2199999999998</v>
      </c>
      <c r="AD468" s="15">
        <v>43993</v>
      </c>
      <c r="AE468" s="229" t="s">
        <v>1439</v>
      </c>
      <c r="AF468" s="14"/>
      <c r="AG468" s="19"/>
      <c r="AH468" s="19"/>
      <c r="AI468" s="19"/>
      <c r="AJ468" s="19"/>
    </row>
    <row r="469" spans="1:36" s="4" customFormat="1" ht="27.6" x14ac:dyDescent="0.25">
      <c r="A469" s="229" t="s">
        <v>1058</v>
      </c>
      <c r="B469" s="227" t="s">
        <v>2909</v>
      </c>
      <c r="C469" s="227"/>
      <c r="D469" s="47" t="s">
        <v>2021</v>
      </c>
      <c r="E469" s="47" t="s">
        <v>2905</v>
      </c>
      <c r="F469" s="47" t="s">
        <v>1621</v>
      </c>
      <c r="G469" s="15">
        <v>43882</v>
      </c>
      <c r="H469" s="16">
        <v>46.84</v>
      </c>
      <c r="I469" s="16">
        <v>615.80999999999995</v>
      </c>
      <c r="J469" s="16">
        <v>165.32</v>
      </c>
      <c r="K469" s="16">
        <v>1007.06</v>
      </c>
      <c r="L469" s="16"/>
      <c r="M469" s="16">
        <v>767.35</v>
      </c>
      <c r="N469" s="16"/>
      <c r="O469" s="16"/>
      <c r="P469" s="16"/>
      <c r="Q469" s="16"/>
      <c r="R469" s="16"/>
      <c r="S469" s="16"/>
      <c r="T469" s="16"/>
      <c r="U469" s="16"/>
      <c r="V469" s="16"/>
      <c r="W469" s="16"/>
      <c r="X469" s="16"/>
      <c r="Y469" s="16"/>
      <c r="Z469" s="16">
        <v>57.86</v>
      </c>
      <c r="AA469" s="16">
        <v>220.42</v>
      </c>
      <c r="AB469" s="16">
        <f t="shared" si="12"/>
        <v>2880.6600000000003</v>
      </c>
      <c r="AC469" s="16">
        <v>2880.66</v>
      </c>
      <c r="AD469" s="15">
        <v>43888</v>
      </c>
      <c r="AE469" s="229" t="s">
        <v>1440</v>
      </c>
      <c r="AF469" s="14"/>
      <c r="AG469" s="19"/>
      <c r="AH469" s="19"/>
      <c r="AI469" s="19"/>
      <c r="AJ469" s="19"/>
    </row>
    <row r="470" spans="1:36" s="4" customFormat="1" ht="27.6" x14ac:dyDescent="0.25">
      <c r="A470" s="229" t="s">
        <v>1059</v>
      </c>
      <c r="B470" s="227" t="s">
        <v>1714</v>
      </c>
      <c r="C470" s="227"/>
      <c r="D470" s="47" t="s">
        <v>2021</v>
      </c>
      <c r="E470" s="47" t="s">
        <v>2910</v>
      </c>
      <c r="F470" s="47" t="s">
        <v>1629</v>
      </c>
      <c r="G470" s="15">
        <v>43881</v>
      </c>
      <c r="H470" s="16">
        <v>46.84</v>
      </c>
      <c r="I470" s="16">
        <v>615.80999999999995</v>
      </c>
      <c r="J470" s="16">
        <v>165.32</v>
      </c>
      <c r="K470" s="16">
        <v>1007.06</v>
      </c>
      <c r="L470" s="16"/>
      <c r="M470" s="16">
        <v>767.35</v>
      </c>
      <c r="N470" s="16"/>
      <c r="O470" s="16"/>
      <c r="P470" s="16"/>
      <c r="Q470" s="16"/>
      <c r="R470" s="16"/>
      <c r="S470" s="16"/>
      <c r="T470" s="16"/>
      <c r="U470" s="16"/>
      <c r="V470" s="16"/>
      <c r="W470" s="16"/>
      <c r="X470" s="16"/>
      <c r="Y470" s="16"/>
      <c r="Z470" s="16">
        <v>57.86</v>
      </c>
      <c r="AA470" s="16">
        <v>220.42</v>
      </c>
      <c r="AB470" s="16">
        <f t="shared" si="12"/>
        <v>2880.6600000000003</v>
      </c>
      <c r="AC470" s="16">
        <v>2880.66</v>
      </c>
      <c r="AD470" s="15">
        <v>43885</v>
      </c>
      <c r="AE470" s="229" t="s">
        <v>1441</v>
      </c>
      <c r="AF470" s="14"/>
      <c r="AG470" s="19"/>
      <c r="AH470" s="19"/>
      <c r="AI470" s="19"/>
      <c r="AJ470" s="19"/>
    </row>
    <row r="471" spans="1:36" s="4" customFormat="1" ht="27.6" x14ac:dyDescent="0.25">
      <c r="A471" s="229" t="s">
        <v>1060</v>
      </c>
      <c r="B471" s="227" t="s">
        <v>2911</v>
      </c>
      <c r="C471" s="227"/>
      <c r="D471" s="47" t="s">
        <v>2021</v>
      </c>
      <c r="E471" s="47" t="s">
        <v>2912</v>
      </c>
      <c r="F471" s="47" t="s">
        <v>1629</v>
      </c>
      <c r="G471" s="15">
        <v>43973</v>
      </c>
      <c r="H471" s="16">
        <v>46.96</v>
      </c>
      <c r="I471" s="16">
        <v>617.39</v>
      </c>
      <c r="J471" s="16">
        <v>165.74</v>
      </c>
      <c r="K471" s="16">
        <v>1009.64</v>
      </c>
      <c r="L471" s="16"/>
      <c r="M471" s="16">
        <v>769.32</v>
      </c>
      <c r="N471" s="16"/>
      <c r="O471" s="16"/>
      <c r="P471" s="16"/>
      <c r="Q471" s="16"/>
      <c r="R471" s="16"/>
      <c r="S471" s="16"/>
      <c r="T471" s="16"/>
      <c r="U471" s="16"/>
      <c r="V471" s="16"/>
      <c r="W471" s="16"/>
      <c r="X471" s="16"/>
      <c r="Y471" s="16"/>
      <c r="Z471" s="16">
        <v>58.01</v>
      </c>
      <c r="AA471" s="16">
        <v>220.99</v>
      </c>
      <c r="AB471" s="16">
        <f t="shared" ref="AB471:AB481" si="13">SUM(H471:AA471)</f>
        <v>2888.05</v>
      </c>
      <c r="AC471" s="16">
        <v>2888.05</v>
      </c>
      <c r="AD471" s="15">
        <v>43978</v>
      </c>
      <c r="AE471" s="229" t="s">
        <v>1442</v>
      </c>
      <c r="AF471" s="14"/>
      <c r="AG471" s="19"/>
      <c r="AH471" s="19"/>
      <c r="AI471" s="19"/>
      <c r="AJ471" s="19"/>
    </row>
    <row r="472" spans="1:36" s="4" customFormat="1" ht="41.4" x14ac:dyDescent="0.25">
      <c r="A472" s="229" t="s">
        <v>1061</v>
      </c>
      <c r="B472" s="227" t="s">
        <v>2913</v>
      </c>
      <c r="C472" s="227"/>
      <c r="D472" s="47" t="s">
        <v>2021</v>
      </c>
      <c r="E472" s="47" t="s">
        <v>2914</v>
      </c>
      <c r="F472" s="47" t="s">
        <v>1600</v>
      </c>
      <c r="G472" s="15">
        <v>43936</v>
      </c>
      <c r="H472" s="16">
        <v>68.88</v>
      </c>
      <c r="I472" s="16">
        <v>909.25</v>
      </c>
      <c r="J472" s="16">
        <v>243.84</v>
      </c>
      <c r="K472" s="16">
        <v>1486.48</v>
      </c>
      <c r="L472" s="16"/>
      <c r="M472" s="16">
        <v>85.41</v>
      </c>
      <c r="N472" s="16"/>
      <c r="O472" s="16"/>
      <c r="P472" s="16"/>
      <c r="Q472" s="16"/>
      <c r="R472" s="16"/>
      <c r="S472" s="16"/>
      <c r="T472" s="16"/>
      <c r="U472" s="16"/>
      <c r="V472" s="16"/>
      <c r="W472" s="16"/>
      <c r="X472" s="16"/>
      <c r="Y472" s="16"/>
      <c r="Z472" s="16">
        <v>325.12</v>
      </c>
      <c r="AA472" s="16">
        <v>0</v>
      </c>
      <c r="AB472" s="16">
        <f t="shared" si="13"/>
        <v>3118.9799999999996</v>
      </c>
      <c r="AC472" s="16">
        <v>3127.08</v>
      </c>
      <c r="AD472" s="15">
        <v>44025</v>
      </c>
      <c r="AE472" s="229" t="s">
        <v>1443</v>
      </c>
      <c r="AF472" s="14"/>
      <c r="AG472" s="19"/>
      <c r="AH472" s="19"/>
      <c r="AI472" s="19"/>
      <c r="AJ472" s="19"/>
    </row>
    <row r="473" spans="1:36" s="4" customFormat="1" ht="27.6" x14ac:dyDescent="0.25">
      <c r="A473" s="229" t="s">
        <v>1062</v>
      </c>
      <c r="B473" s="227" t="s">
        <v>1714</v>
      </c>
      <c r="C473" s="227"/>
      <c r="D473" s="47" t="s">
        <v>2021</v>
      </c>
      <c r="E473" s="47" t="s">
        <v>2915</v>
      </c>
      <c r="F473" s="47" t="s">
        <v>1615</v>
      </c>
      <c r="G473" s="15">
        <v>43901</v>
      </c>
      <c r="H473" s="16">
        <v>46.84</v>
      </c>
      <c r="I473" s="16">
        <v>615.80999999999995</v>
      </c>
      <c r="J473" s="16">
        <v>165.32</v>
      </c>
      <c r="K473" s="16">
        <v>1007.06</v>
      </c>
      <c r="L473" s="16"/>
      <c r="M473" s="16">
        <v>767.35</v>
      </c>
      <c r="N473" s="16"/>
      <c r="O473" s="16"/>
      <c r="P473" s="16"/>
      <c r="Q473" s="16"/>
      <c r="R473" s="16"/>
      <c r="S473" s="16"/>
      <c r="T473" s="16"/>
      <c r="U473" s="16"/>
      <c r="V473" s="16"/>
      <c r="W473" s="16"/>
      <c r="X473" s="16"/>
      <c r="Y473" s="16"/>
      <c r="Z473" s="16">
        <v>57.86</v>
      </c>
      <c r="AA473" s="16">
        <v>220.42</v>
      </c>
      <c r="AB473" s="16">
        <f t="shared" si="13"/>
        <v>2880.6600000000003</v>
      </c>
      <c r="AC473" s="16">
        <v>2888.15</v>
      </c>
      <c r="AD473" s="15">
        <v>44055</v>
      </c>
      <c r="AE473" s="229" t="s">
        <v>1444</v>
      </c>
      <c r="AF473" s="14"/>
      <c r="AG473" s="19"/>
      <c r="AH473" s="19"/>
      <c r="AI473" s="19"/>
      <c r="AJ473" s="19"/>
    </row>
    <row r="474" spans="1:36" s="4" customFormat="1" ht="27.6" x14ac:dyDescent="0.25">
      <c r="A474" s="229" t="s">
        <v>1063</v>
      </c>
      <c r="B474" s="227" t="s">
        <v>2916</v>
      </c>
      <c r="C474" s="227"/>
      <c r="D474" s="47" t="s">
        <v>2021</v>
      </c>
      <c r="E474" s="47" t="s">
        <v>2917</v>
      </c>
      <c r="F474" s="47" t="s">
        <v>1820</v>
      </c>
      <c r="G474" s="15">
        <v>44001</v>
      </c>
      <c r="H474" s="16">
        <v>63.53</v>
      </c>
      <c r="I474" s="16">
        <v>853.57</v>
      </c>
      <c r="J474" s="16">
        <v>227.89</v>
      </c>
      <c r="K474" s="16">
        <v>1393.61</v>
      </c>
      <c r="L474" s="16"/>
      <c r="M474" s="16">
        <v>1062.1199999999999</v>
      </c>
      <c r="N474" s="16"/>
      <c r="O474" s="16"/>
      <c r="P474" s="16"/>
      <c r="Q474" s="16"/>
      <c r="R474" s="16"/>
      <c r="S474" s="16"/>
      <c r="T474" s="16"/>
      <c r="U474" s="16"/>
      <c r="V474" s="16"/>
      <c r="W474" s="16"/>
      <c r="X474" s="16"/>
      <c r="Y474" s="16"/>
      <c r="Z474" s="16">
        <v>80.11</v>
      </c>
      <c r="AA474" s="16">
        <v>303.86</v>
      </c>
      <c r="AB474" s="16">
        <f t="shared" si="13"/>
        <v>3984.69</v>
      </c>
      <c r="AC474" s="16">
        <v>4039.32</v>
      </c>
      <c r="AD474" s="15">
        <v>44368</v>
      </c>
      <c r="AE474" s="229" t="s">
        <v>1445</v>
      </c>
      <c r="AF474" s="14"/>
      <c r="AG474" s="19"/>
      <c r="AH474" s="19"/>
      <c r="AI474" s="19"/>
      <c r="AJ474" s="19"/>
    </row>
    <row r="475" spans="1:36" s="4" customFormat="1" ht="27.6" x14ac:dyDescent="0.25">
      <c r="A475" s="229" t="s">
        <v>1064</v>
      </c>
      <c r="B475" s="227" t="s">
        <v>2918</v>
      </c>
      <c r="C475" s="227"/>
      <c r="D475" s="47" t="s">
        <v>2021</v>
      </c>
      <c r="E475" s="47" t="s">
        <v>2919</v>
      </c>
      <c r="F475" s="47" t="s">
        <v>2326</v>
      </c>
      <c r="G475" s="15">
        <v>43922</v>
      </c>
      <c r="H475" s="16">
        <v>46.84</v>
      </c>
      <c r="I475" s="16">
        <v>615.80999999999995</v>
      </c>
      <c r="J475" s="16">
        <v>165.32</v>
      </c>
      <c r="K475" s="16">
        <v>1007.06</v>
      </c>
      <c r="L475" s="16"/>
      <c r="M475" s="16">
        <v>757.35</v>
      </c>
      <c r="N475" s="16"/>
      <c r="O475" s="16"/>
      <c r="P475" s="16"/>
      <c r="Q475" s="16"/>
      <c r="R475" s="16"/>
      <c r="S475" s="16"/>
      <c r="T475" s="16"/>
      <c r="U475" s="16"/>
      <c r="V475" s="16"/>
      <c r="W475" s="16"/>
      <c r="X475" s="16"/>
      <c r="Y475" s="16"/>
      <c r="Z475" s="16">
        <v>57.86</v>
      </c>
      <c r="AA475" s="16">
        <v>220.42</v>
      </c>
      <c r="AB475" s="16">
        <f t="shared" si="13"/>
        <v>2870.6600000000003</v>
      </c>
      <c r="AC475" s="16">
        <v>2870.66</v>
      </c>
      <c r="AD475" s="15">
        <v>43924</v>
      </c>
      <c r="AE475" s="229" t="s">
        <v>1446</v>
      </c>
      <c r="AF475" s="14"/>
      <c r="AG475" s="19"/>
      <c r="AH475" s="19"/>
      <c r="AI475" s="19"/>
      <c r="AJ475" s="19"/>
    </row>
    <row r="476" spans="1:36" s="4" customFormat="1" ht="27.6" x14ac:dyDescent="0.25">
      <c r="A476" s="229" t="s">
        <v>1065</v>
      </c>
      <c r="B476" s="227" t="s">
        <v>2920</v>
      </c>
      <c r="C476" s="227"/>
      <c r="D476" s="47" t="s">
        <v>2021</v>
      </c>
      <c r="E476" s="47" t="s">
        <v>2921</v>
      </c>
      <c r="F476" s="47" t="s">
        <v>1621</v>
      </c>
      <c r="G476" s="15">
        <v>43913</v>
      </c>
      <c r="H476" s="16">
        <v>46.84</v>
      </c>
      <c r="I476" s="16">
        <v>615.80999999999995</v>
      </c>
      <c r="J476" s="16">
        <v>165.32</v>
      </c>
      <c r="K476" s="16">
        <v>1007.06</v>
      </c>
      <c r="L476" s="16"/>
      <c r="M476" s="16">
        <v>767.35</v>
      </c>
      <c r="N476" s="16"/>
      <c r="O476" s="16"/>
      <c r="P476" s="16"/>
      <c r="Q476" s="16"/>
      <c r="R476" s="16"/>
      <c r="S476" s="16"/>
      <c r="T476" s="16"/>
      <c r="U476" s="16"/>
      <c r="V476" s="16"/>
      <c r="W476" s="16"/>
      <c r="X476" s="16"/>
      <c r="Y476" s="16"/>
      <c r="Z476" s="16">
        <v>57.86</v>
      </c>
      <c r="AA476" s="16">
        <v>220.42</v>
      </c>
      <c r="AB476" s="16">
        <f t="shared" si="13"/>
        <v>2880.6600000000003</v>
      </c>
      <c r="AC476" s="16">
        <v>2880.66</v>
      </c>
      <c r="AD476" s="15">
        <v>43920</v>
      </c>
      <c r="AE476" s="229" t="s">
        <v>1447</v>
      </c>
      <c r="AF476" s="14"/>
      <c r="AG476" s="19"/>
      <c r="AH476" s="19"/>
      <c r="AI476" s="19"/>
      <c r="AJ476" s="19"/>
    </row>
    <row r="477" spans="1:36" s="4" customFormat="1" ht="13.8" x14ac:dyDescent="0.25">
      <c r="A477" s="229" t="s">
        <v>5823</v>
      </c>
      <c r="B477" s="227" t="s">
        <v>3373</v>
      </c>
      <c r="C477" s="227"/>
      <c r="D477" s="47"/>
      <c r="E477" s="47"/>
      <c r="F477" s="47" t="s">
        <v>1604</v>
      </c>
      <c r="G477" s="15">
        <v>45581</v>
      </c>
      <c r="H477" s="16">
        <v>732.12</v>
      </c>
      <c r="I477" s="16">
        <v>637.92999999999995</v>
      </c>
      <c r="J477" s="16">
        <v>3934.13</v>
      </c>
      <c r="K477" s="16">
        <v>4115.6400000000003</v>
      </c>
      <c r="L477" s="16"/>
      <c r="M477" s="16">
        <v>163.09</v>
      </c>
      <c r="N477" s="16"/>
      <c r="O477" s="16"/>
      <c r="P477" s="16"/>
      <c r="Q477" s="16"/>
      <c r="R477" s="16"/>
      <c r="S477" s="16"/>
      <c r="T477" s="16"/>
      <c r="U477" s="16"/>
      <c r="V477" s="16"/>
      <c r="W477" s="16"/>
      <c r="X477" s="16"/>
      <c r="Y477" s="16"/>
      <c r="Z477" s="16"/>
      <c r="AA477" s="16"/>
      <c r="AB477" s="16">
        <f t="shared" si="13"/>
        <v>9582.91</v>
      </c>
      <c r="AC477" s="16">
        <v>9582.91</v>
      </c>
      <c r="AD477" s="15">
        <v>45595</v>
      </c>
      <c r="AE477" s="229">
        <v>3884533</v>
      </c>
      <c r="AF477" s="14"/>
      <c r="AG477" s="19"/>
      <c r="AH477" s="19"/>
      <c r="AI477" s="19"/>
      <c r="AJ477" s="19"/>
    </row>
    <row r="478" spans="1:36" s="4" customFormat="1" ht="13.8" x14ac:dyDescent="0.25">
      <c r="A478" s="229"/>
      <c r="B478" s="227"/>
      <c r="C478" s="227"/>
      <c r="D478" s="47"/>
      <c r="E478" s="47"/>
      <c r="F478" s="47"/>
      <c r="G478" s="15"/>
      <c r="H478" s="16"/>
      <c r="I478" s="16"/>
      <c r="J478" s="16"/>
      <c r="K478" s="16"/>
      <c r="L478" s="16"/>
      <c r="M478" s="16"/>
      <c r="N478" s="16"/>
      <c r="O478" s="16"/>
      <c r="P478" s="16"/>
      <c r="Q478" s="16"/>
      <c r="R478" s="16"/>
      <c r="S478" s="16"/>
      <c r="T478" s="16"/>
      <c r="U478" s="16"/>
      <c r="V478" s="16"/>
      <c r="W478" s="16"/>
      <c r="X478" s="16"/>
      <c r="Y478" s="16"/>
      <c r="Z478" s="16"/>
      <c r="AA478" s="16"/>
      <c r="AB478" s="16"/>
      <c r="AC478" s="16"/>
      <c r="AD478" s="15"/>
      <c r="AE478" s="229"/>
      <c r="AF478" s="14"/>
      <c r="AG478" s="19"/>
      <c r="AH478" s="19"/>
      <c r="AI478" s="19"/>
      <c r="AJ478" s="19"/>
    </row>
    <row r="479" spans="1:36" s="4" customFormat="1" ht="13.8" x14ac:dyDescent="0.25">
      <c r="A479" s="229" t="s">
        <v>1066</v>
      </c>
      <c r="B479" s="227" t="s">
        <v>2922</v>
      </c>
      <c r="C479" s="227"/>
      <c r="D479" s="47" t="s">
        <v>2076</v>
      </c>
      <c r="E479" s="47" t="s">
        <v>2923</v>
      </c>
      <c r="F479" s="47" t="s">
        <v>1600</v>
      </c>
      <c r="G479" s="15">
        <v>42430</v>
      </c>
      <c r="H479" s="16">
        <v>46.36</v>
      </c>
      <c r="I479" s="16">
        <v>609.5</v>
      </c>
      <c r="J479" s="16">
        <v>163.62</v>
      </c>
      <c r="K479" s="16">
        <v>996.74</v>
      </c>
      <c r="L479" s="16"/>
      <c r="M479" s="16">
        <v>759.49</v>
      </c>
      <c r="N479" s="16"/>
      <c r="O479" s="16"/>
      <c r="P479" s="16"/>
      <c r="Q479" s="16"/>
      <c r="R479" s="16"/>
      <c r="S479" s="16"/>
      <c r="T479" s="16"/>
      <c r="U479" s="16"/>
      <c r="V479" s="16"/>
      <c r="W479" s="16"/>
      <c r="X479" s="16"/>
      <c r="Y479" s="16"/>
      <c r="Z479" s="16">
        <v>57.27</v>
      </c>
      <c r="AA479" s="16">
        <v>218.16</v>
      </c>
      <c r="AB479" s="16">
        <f t="shared" si="13"/>
        <v>2851.14</v>
      </c>
      <c r="AC479" s="16">
        <v>2851.14</v>
      </c>
      <c r="AD479" s="15">
        <v>43682</v>
      </c>
      <c r="AE479" s="229" t="s">
        <v>1448</v>
      </c>
      <c r="AF479" s="14"/>
      <c r="AG479" s="19"/>
      <c r="AH479" s="19"/>
      <c r="AI479" s="19"/>
      <c r="AJ479" s="19"/>
    </row>
    <row r="480" spans="1:36" s="4" customFormat="1" ht="13.8" x14ac:dyDescent="0.25">
      <c r="A480" s="229" t="s">
        <v>1067</v>
      </c>
      <c r="B480" s="227" t="s">
        <v>2922</v>
      </c>
      <c r="C480" s="227"/>
      <c r="D480" s="47" t="s">
        <v>2076</v>
      </c>
      <c r="E480" s="47" t="s">
        <v>2924</v>
      </c>
      <c r="F480" s="47" t="s">
        <v>1614</v>
      </c>
      <c r="G480" s="15">
        <v>42894</v>
      </c>
      <c r="H480" s="16">
        <v>44.52</v>
      </c>
      <c r="I480" s="16">
        <v>585.30999999999995</v>
      </c>
      <c r="J480" s="16">
        <v>157.13</v>
      </c>
      <c r="K480" s="16">
        <v>957.18</v>
      </c>
      <c r="L480" s="16"/>
      <c r="M480" s="16">
        <v>729.34</v>
      </c>
      <c r="N480" s="16"/>
      <c r="O480" s="16"/>
      <c r="P480" s="16"/>
      <c r="Q480" s="16"/>
      <c r="R480" s="16"/>
      <c r="S480" s="16"/>
      <c r="T480" s="16"/>
      <c r="U480" s="16"/>
      <c r="V480" s="16"/>
      <c r="W480" s="16"/>
      <c r="X480" s="16"/>
      <c r="Y480" s="16"/>
      <c r="Z480" s="16">
        <v>55</v>
      </c>
      <c r="AA480" s="16">
        <v>209.51</v>
      </c>
      <c r="AB480" s="16">
        <f t="shared" si="13"/>
        <v>2737.99</v>
      </c>
      <c r="AC480" s="16">
        <v>2737.99</v>
      </c>
      <c r="AD480" s="15">
        <v>42926</v>
      </c>
      <c r="AE480" s="229" t="s">
        <v>1449</v>
      </c>
      <c r="AF480" s="14"/>
      <c r="AG480" s="19"/>
      <c r="AH480" s="19"/>
      <c r="AI480" s="19"/>
      <c r="AJ480" s="19"/>
    </row>
    <row r="481" spans="1:37" s="4" customFormat="1" ht="27.6" x14ac:dyDescent="0.25">
      <c r="A481" s="229" t="s">
        <v>1068</v>
      </c>
      <c r="B481" s="227" t="s">
        <v>2925</v>
      </c>
      <c r="C481" s="227"/>
      <c r="D481" s="47" t="s">
        <v>2076</v>
      </c>
      <c r="E481" s="47" t="s">
        <v>2926</v>
      </c>
      <c r="F481" s="47" t="s">
        <v>1621</v>
      </c>
      <c r="G481" s="15">
        <v>43446.655555555553</v>
      </c>
      <c r="H481" s="16">
        <v>45.88</v>
      </c>
      <c r="I481" s="16">
        <v>603.19000000000005</v>
      </c>
      <c r="J481" s="16">
        <v>161.93</v>
      </c>
      <c r="K481" s="16">
        <v>986.42</v>
      </c>
      <c r="L481" s="16"/>
      <c r="M481" s="16">
        <v>751.62</v>
      </c>
      <c r="N481" s="16"/>
      <c r="O481" s="16"/>
      <c r="P481" s="16"/>
      <c r="Q481" s="16"/>
      <c r="R481" s="16"/>
      <c r="S481" s="16"/>
      <c r="T481" s="16"/>
      <c r="U481" s="16"/>
      <c r="V481" s="16"/>
      <c r="W481" s="16"/>
      <c r="X481" s="16"/>
      <c r="Y481" s="16"/>
      <c r="Z481" s="16">
        <v>56.68</v>
      </c>
      <c r="AA481" s="16">
        <v>215.91</v>
      </c>
      <c r="AB481" s="16">
        <f t="shared" si="13"/>
        <v>2821.6299999999997</v>
      </c>
      <c r="AC481" s="16">
        <v>2821.63</v>
      </c>
      <c r="AD481" s="15">
        <v>43448</v>
      </c>
      <c r="AE481" s="229" t="s">
        <v>1450</v>
      </c>
      <c r="AF481" s="14"/>
      <c r="AG481" s="19"/>
      <c r="AH481" s="19"/>
      <c r="AI481" s="19"/>
      <c r="AJ481" s="19"/>
    </row>
    <row r="482" spans="1:37" s="4" customFormat="1" ht="27.6" x14ac:dyDescent="0.25">
      <c r="A482" s="229" t="s">
        <v>1069</v>
      </c>
      <c r="B482" s="227" t="s">
        <v>2927</v>
      </c>
      <c r="C482" s="227"/>
      <c r="D482" s="47" t="s">
        <v>2076</v>
      </c>
      <c r="E482" s="47" t="s">
        <v>2928</v>
      </c>
      <c r="F482" s="47" t="s">
        <v>1621</v>
      </c>
      <c r="G482" s="15">
        <v>42950</v>
      </c>
      <c r="H482" s="16">
        <v>44.68</v>
      </c>
      <c r="I482" s="16">
        <v>587.41</v>
      </c>
      <c r="J482" s="16">
        <v>157.69</v>
      </c>
      <c r="K482" s="16">
        <v>960.62</v>
      </c>
      <c r="L482" s="16"/>
      <c r="M482" s="16">
        <v>731.96</v>
      </c>
      <c r="N482" s="16"/>
      <c r="O482" s="16"/>
      <c r="P482" s="16"/>
      <c r="Q482" s="16"/>
      <c r="R482" s="16"/>
      <c r="S482" s="16"/>
      <c r="T482" s="16"/>
      <c r="U482" s="16"/>
      <c r="V482" s="16"/>
      <c r="W482" s="16"/>
      <c r="X482" s="16"/>
      <c r="Y482" s="16"/>
      <c r="Z482" s="16">
        <v>55.19</v>
      </c>
      <c r="AA482" s="16">
        <v>210.26</v>
      </c>
      <c r="AB482" s="16">
        <f>SUM(H483:AA483)</f>
        <v>2747.8100000000004</v>
      </c>
      <c r="AC482" s="16">
        <v>2747.81</v>
      </c>
      <c r="AD482" s="15">
        <v>42965</v>
      </c>
      <c r="AE482" s="229" t="s">
        <v>1451</v>
      </c>
      <c r="AF482" s="14"/>
      <c r="AG482" s="19"/>
      <c r="AH482" s="19"/>
      <c r="AI482" s="19"/>
      <c r="AJ482" s="19"/>
    </row>
    <row r="483" spans="1:37" s="4" customFormat="1" ht="27.6" x14ac:dyDescent="0.25">
      <c r="A483" s="229" t="s">
        <v>1070</v>
      </c>
      <c r="B483" s="227" t="s">
        <v>2929</v>
      </c>
      <c r="C483" s="227"/>
      <c r="D483" s="47" t="s">
        <v>2021</v>
      </c>
      <c r="E483" s="47" t="s">
        <v>2932</v>
      </c>
      <c r="F483" s="47" t="s">
        <v>1614</v>
      </c>
      <c r="G483" s="15">
        <v>42998</v>
      </c>
      <c r="H483" s="16">
        <v>44.68</v>
      </c>
      <c r="I483" s="16">
        <v>587.41</v>
      </c>
      <c r="J483" s="16">
        <v>157.69</v>
      </c>
      <c r="K483" s="16">
        <v>960.62</v>
      </c>
      <c r="L483" s="16"/>
      <c r="M483" s="16">
        <v>731.96</v>
      </c>
      <c r="N483" s="16"/>
      <c r="O483" s="16"/>
      <c r="P483" s="16"/>
      <c r="Q483" s="16"/>
      <c r="R483" s="16"/>
      <c r="S483" s="16"/>
      <c r="T483" s="16"/>
      <c r="U483" s="16"/>
      <c r="V483" s="16"/>
      <c r="W483" s="16"/>
      <c r="X483" s="16"/>
      <c r="Y483" s="16"/>
      <c r="Z483" s="16">
        <v>55.19</v>
      </c>
      <c r="AA483" s="16">
        <v>210.26</v>
      </c>
      <c r="AB483" s="16">
        <f t="shared" ref="AB483:AB514" si="14">SUM(H483:AA483)</f>
        <v>2747.8100000000004</v>
      </c>
      <c r="AC483" s="16">
        <v>2747.81</v>
      </c>
      <c r="AD483" s="15">
        <v>43004</v>
      </c>
      <c r="AE483" s="229" t="s">
        <v>1452</v>
      </c>
      <c r="AF483" s="14"/>
      <c r="AG483" s="19"/>
      <c r="AH483" s="19"/>
      <c r="AI483" s="19"/>
      <c r="AJ483" s="19"/>
    </row>
    <row r="484" spans="1:37" s="456" customFormat="1" ht="27.6" x14ac:dyDescent="0.25">
      <c r="A484" s="455" t="s">
        <v>1071</v>
      </c>
      <c r="B484" s="470" t="s">
        <v>2930</v>
      </c>
      <c r="C484" s="470"/>
      <c r="D484" s="446" t="s">
        <v>2021</v>
      </c>
      <c r="E484" s="446" t="s">
        <v>2931</v>
      </c>
      <c r="F484" s="446" t="s">
        <v>1612</v>
      </c>
      <c r="G484" s="454">
        <v>42993</v>
      </c>
      <c r="H484" s="377">
        <v>44.68</v>
      </c>
      <c r="I484" s="377">
        <v>587.41</v>
      </c>
      <c r="J484" s="377">
        <v>157.69</v>
      </c>
      <c r="K484" s="377">
        <v>960.62</v>
      </c>
      <c r="L484" s="377"/>
      <c r="M484" s="377">
        <v>731.96</v>
      </c>
      <c r="N484" s="377"/>
      <c r="O484" s="377"/>
      <c r="P484" s="377"/>
      <c r="Q484" s="377"/>
      <c r="R484" s="377"/>
      <c r="S484" s="377"/>
      <c r="T484" s="377"/>
      <c r="U484" s="377"/>
      <c r="V484" s="377"/>
      <c r="W484" s="377"/>
      <c r="X484" s="377"/>
      <c r="Y484" s="377"/>
      <c r="Z484" s="377">
        <v>55.19</v>
      </c>
      <c r="AA484" s="377">
        <v>210.26</v>
      </c>
      <c r="AB484" s="377">
        <f t="shared" si="14"/>
        <v>2747.8100000000004</v>
      </c>
      <c r="AC484" s="377">
        <v>2747.81</v>
      </c>
      <c r="AD484" s="454">
        <v>42992</v>
      </c>
      <c r="AE484" s="455" t="s">
        <v>1453</v>
      </c>
      <c r="AF484" s="393"/>
      <c r="AG484" s="319"/>
      <c r="AH484" s="319"/>
      <c r="AI484" s="319"/>
      <c r="AJ484" s="319"/>
      <c r="AK484" s="471" t="s">
        <v>6353</v>
      </c>
    </row>
    <row r="485" spans="1:37" s="4" customFormat="1" ht="13.8" x14ac:dyDescent="0.25">
      <c r="A485" s="229" t="s">
        <v>1072</v>
      </c>
      <c r="B485" s="227" t="s">
        <v>2922</v>
      </c>
      <c r="C485" s="227"/>
      <c r="D485" s="47" t="s">
        <v>2076</v>
      </c>
      <c r="E485" s="47" t="s">
        <v>2933</v>
      </c>
      <c r="F485" s="47" t="s">
        <v>1600</v>
      </c>
      <c r="G485" s="15">
        <v>42978</v>
      </c>
      <c r="H485" s="16">
        <v>44.68</v>
      </c>
      <c r="I485" s="16">
        <v>587.41</v>
      </c>
      <c r="J485" s="16">
        <v>157.69</v>
      </c>
      <c r="K485" s="16">
        <v>960.62</v>
      </c>
      <c r="L485" s="16"/>
      <c r="M485" s="16">
        <v>731.96</v>
      </c>
      <c r="N485" s="16"/>
      <c r="O485" s="16"/>
      <c r="P485" s="16"/>
      <c r="Q485" s="16"/>
      <c r="R485" s="16"/>
      <c r="S485" s="16"/>
      <c r="T485" s="16"/>
      <c r="U485" s="16"/>
      <c r="V485" s="16"/>
      <c r="W485" s="16"/>
      <c r="X485" s="16"/>
      <c r="Y485" s="16"/>
      <c r="Z485" s="16">
        <v>55.19</v>
      </c>
      <c r="AA485" s="16">
        <v>210.26</v>
      </c>
      <c r="AB485" s="16">
        <f t="shared" si="14"/>
        <v>2747.8100000000004</v>
      </c>
      <c r="AC485" s="16">
        <v>2747.81</v>
      </c>
      <c r="AD485" s="15">
        <v>43024</v>
      </c>
      <c r="AE485" s="229" t="s">
        <v>1454</v>
      </c>
      <c r="AF485" s="14"/>
      <c r="AG485" s="19"/>
      <c r="AH485" s="19"/>
      <c r="AI485" s="19"/>
      <c r="AJ485" s="19"/>
    </row>
    <row r="486" spans="1:37" s="4" customFormat="1" ht="13.8" x14ac:dyDescent="0.25">
      <c r="A486" s="229" t="s">
        <v>1073</v>
      </c>
      <c r="B486" s="227" t="s">
        <v>2922</v>
      </c>
      <c r="C486" s="227"/>
      <c r="D486" s="47" t="s">
        <v>2076</v>
      </c>
      <c r="E486" s="47" t="s">
        <v>2319</v>
      </c>
      <c r="F486" s="47" t="s">
        <v>1695</v>
      </c>
      <c r="G486" s="15">
        <v>42769</v>
      </c>
      <c r="H486" s="16">
        <v>44.16</v>
      </c>
      <c r="I486" s="16">
        <v>580.57000000000005</v>
      </c>
      <c r="J486" s="16">
        <v>155.86000000000001</v>
      </c>
      <c r="K486" s="16">
        <v>949.44</v>
      </c>
      <c r="L486" s="16"/>
      <c r="M486" s="16">
        <v>723.44</v>
      </c>
      <c r="N486" s="16"/>
      <c r="O486" s="16"/>
      <c r="P486" s="16"/>
      <c r="Q486" s="16"/>
      <c r="R486" s="16"/>
      <c r="S486" s="16"/>
      <c r="T486" s="16"/>
      <c r="U486" s="16"/>
      <c r="V486" s="16"/>
      <c r="W486" s="16"/>
      <c r="X486" s="16"/>
      <c r="Y486" s="16"/>
      <c r="Z486" s="16">
        <v>54.55</v>
      </c>
      <c r="AA486" s="16">
        <v>207.82</v>
      </c>
      <c r="AB486" s="16">
        <f t="shared" si="14"/>
        <v>2715.8400000000006</v>
      </c>
      <c r="AC486" s="16">
        <v>2715.84</v>
      </c>
      <c r="AD486" s="15">
        <v>42782</v>
      </c>
      <c r="AE486" s="229" t="s">
        <v>1455</v>
      </c>
      <c r="AF486" s="14"/>
      <c r="AG486" s="19"/>
      <c r="AH486" s="19"/>
      <c r="AI486" s="19"/>
      <c r="AJ486" s="19"/>
    </row>
    <row r="487" spans="1:37" s="4" customFormat="1" ht="13.8" x14ac:dyDescent="0.25">
      <c r="A487" s="229" t="s">
        <v>1074</v>
      </c>
      <c r="B487" s="227" t="s">
        <v>2934</v>
      </c>
      <c r="C487" s="227"/>
      <c r="D487" s="47" t="s">
        <v>2076</v>
      </c>
      <c r="E487" s="47" t="s">
        <v>2935</v>
      </c>
      <c r="F487" s="47" t="s">
        <v>1600</v>
      </c>
      <c r="G487" s="15">
        <v>42782</v>
      </c>
      <c r="H487" s="16">
        <v>64.94</v>
      </c>
      <c r="I487" s="16">
        <v>857.22</v>
      </c>
      <c r="J487" s="16">
        <v>229.89</v>
      </c>
      <c r="K487" s="16">
        <v>1401.43</v>
      </c>
      <c r="L487" s="16"/>
      <c r="M487" s="16">
        <v>1067.6300000000001</v>
      </c>
      <c r="N487" s="16"/>
      <c r="O487" s="16"/>
      <c r="P487" s="16"/>
      <c r="Q487" s="16"/>
      <c r="R487" s="16"/>
      <c r="S487" s="16"/>
      <c r="T487" s="16"/>
      <c r="U487" s="16"/>
      <c r="V487" s="16"/>
      <c r="W487" s="16"/>
      <c r="X487" s="16"/>
      <c r="Y487" s="16"/>
      <c r="Z487" s="16">
        <v>80.540000000000006</v>
      </c>
      <c r="AA487" s="16">
        <v>306.52</v>
      </c>
      <c r="AB487" s="16">
        <f t="shared" si="14"/>
        <v>4008.1700000000005</v>
      </c>
      <c r="AC487" s="16">
        <v>4008.17</v>
      </c>
      <c r="AD487" s="15">
        <v>42787</v>
      </c>
      <c r="AE487" s="229" t="s">
        <v>1456</v>
      </c>
      <c r="AF487" s="14"/>
      <c r="AG487" s="19"/>
      <c r="AH487" s="19"/>
      <c r="AI487" s="19"/>
      <c r="AJ487" s="19"/>
    </row>
    <row r="488" spans="1:37" s="4" customFormat="1" ht="27.6" x14ac:dyDescent="0.25">
      <c r="A488" s="229" t="s">
        <v>1075</v>
      </c>
      <c r="B488" s="227" t="s">
        <v>2922</v>
      </c>
      <c r="C488" s="227"/>
      <c r="D488" s="47" t="s">
        <v>2076</v>
      </c>
      <c r="E488" s="47" t="s">
        <v>2936</v>
      </c>
      <c r="F488" s="47" t="s">
        <v>1633</v>
      </c>
      <c r="G488" s="15">
        <v>42782</v>
      </c>
      <c r="H488" s="16">
        <v>44.36</v>
      </c>
      <c r="I488" s="16">
        <v>583.20000000000005</v>
      </c>
      <c r="J488" s="16">
        <v>156.56</v>
      </c>
      <c r="K488" s="16">
        <v>953.74</v>
      </c>
      <c r="L488" s="16"/>
      <c r="M488" s="16">
        <v>726.72</v>
      </c>
      <c r="N488" s="16"/>
      <c r="O488" s="16"/>
      <c r="P488" s="16"/>
      <c r="Q488" s="16"/>
      <c r="R488" s="16"/>
      <c r="S488" s="16"/>
      <c r="T488" s="16"/>
      <c r="U488" s="16"/>
      <c r="V488" s="16"/>
      <c r="W488" s="16"/>
      <c r="X488" s="16"/>
      <c r="Y488" s="16"/>
      <c r="Z488" s="16">
        <v>54.8</v>
      </c>
      <c r="AA488" s="16">
        <v>208.75</v>
      </c>
      <c r="AB488" s="16">
        <f t="shared" si="14"/>
        <v>2728.13</v>
      </c>
      <c r="AC488" s="16">
        <v>2728.13</v>
      </c>
      <c r="AD488" s="15">
        <v>42844</v>
      </c>
      <c r="AE488" s="229" t="s">
        <v>1457</v>
      </c>
      <c r="AF488" s="14"/>
      <c r="AG488" s="19"/>
      <c r="AH488" s="19"/>
      <c r="AI488" s="19"/>
      <c r="AJ488" s="19"/>
    </row>
    <row r="489" spans="1:37" s="4" customFormat="1" ht="27.6" x14ac:dyDescent="0.25">
      <c r="A489" s="229" t="s">
        <v>1076</v>
      </c>
      <c r="B489" s="227" t="s">
        <v>2922</v>
      </c>
      <c r="C489" s="227"/>
      <c r="D489" s="47" t="s">
        <v>2076</v>
      </c>
      <c r="E489" s="47" t="s">
        <v>2937</v>
      </c>
      <c r="F489" s="47" t="s">
        <v>1600</v>
      </c>
      <c r="G489" s="15">
        <v>43053</v>
      </c>
      <c r="H489" s="16">
        <v>45</v>
      </c>
      <c r="I489" s="16">
        <v>591.62</v>
      </c>
      <c r="J489" s="16">
        <v>158.82</v>
      </c>
      <c r="K489" s="16">
        <v>967.5</v>
      </c>
      <c r="L489" s="16"/>
      <c r="M489" s="16">
        <v>737.21</v>
      </c>
      <c r="N489" s="16"/>
      <c r="O489" s="16"/>
      <c r="P489" s="16"/>
      <c r="Q489" s="16"/>
      <c r="R489" s="16"/>
      <c r="S489" s="16"/>
      <c r="T489" s="16"/>
      <c r="U489" s="16"/>
      <c r="V489" s="16"/>
      <c r="W489" s="16"/>
      <c r="X489" s="16"/>
      <c r="Y489" s="16"/>
      <c r="Z489" s="16">
        <v>55.59</v>
      </c>
      <c r="AA489" s="16">
        <v>211.67</v>
      </c>
      <c r="AB489" s="16">
        <f t="shared" si="14"/>
        <v>2767.4100000000003</v>
      </c>
      <c r="AC489" s="16">
        <v>2767.41</v>
      </c>
      <c r="AD489" s="15">
        <v>43054</v>
      </c>
      <c r="AE489" s="229" t="s">
        <v>1458</v>
      </c>
      <c r="AF489" s="14"/>
      <c r="AG489" s="19"/>
      <c r="AH489" s="19"/>
      <c r="AI489" s="19"/>
      <c r="AJ489" s="19"/>
    </row>
    <row r="490" spans="1:37" s="4" customFormat="1" ht="13.8" x14ac:dyDescent="0.25">
      <c r="A490" s="229" t="s">
        <v>1077</v>
      </c>
      <c r="B490" s="227" t="s">
        <v>2922</v>
      </c>
      <c r="C490" s="227"/>
      <c r="D490" s="47" t="s">
        <v>2076</v>
      </c>
      <c r="E490" s="47" t="s">
        <v>2938</v>
      </c>
      <c r="F490" s="47" t="s">
        <v>1630</v>
      </c>
      <c r="G490" s="15">
        <v>43077</v>
      </c>
      <c r="H490" s="16">
        <v>45.32</v>
      </c>
      <c r="I490" s="16">
        <v>595.82000000000005</v>
      </c>
      <c r="J490" s="16">
        <v>159.94999999999999</v>
      </c>
      <c r="K490" s="16">
        <v>974.38</v>
      </c>
      <c r="L490" s="16"/>
      <c r="M490" s="16">
        <v>742.45</v>
      </c>
      <c r="N490" s="16"/>
      <c r="O490" s="16"/>
      <c r="P490" s="16"/>
      <c r="Q490" s="16"/>
      <c r="R490" s="16"/>
      <c r="S490" s="16"/>
      <c r="T490" s="16"/>
      <c r="U490" s="16"/>
      <c r="V490" s="16"/>
      <c r="W490" s="16"/>
      <c r="X490" s="16"/>
      <c r="Y490" s="16"/>
      <c r="Z490" s="16">
        <v>55.98</v>
      </c>
      <c r="AA490" s="16">
        <v>213.27</v>
      </c>
      <c r="AB490" s="16">
        <f t="shared" si="14"/>
        <v>2787.17</v>
      </c>
      <c r="AC490" s="16">
        <v>2787.17</v>
      </c>
      <c r="AD490" s="15">
        <v>43144</v>
      </c>
      <c r="AE490" s="229" t="s">
        <v>1459</v>
      </c>
      <c r="AF490" s="14"/>
      <c r="AG490" s="19"/>
      <c r="AH490" s="19"/>
      <c r="AI490" s="19"/>
      <c r="AJ490" s="19"/>
    </row>
    <row r="491" spans="1:37" s="4" customFormat="1" ht="27.6" x14ac:dyDescent="0.25">
      <c r="A491" s="229" t="s">
        <v>1078</v>
      </c>
      <c r="B491" s="227" t="s">
        <v>2922</v>
      </c>
      <c r="C491" s="227"/>
      <c r="D491" s="47" t="s">
        <v>2076</v>
      </c>
      <c r="E491" s="47" t="s">
        <v>2939</v>
      </c>
      <c r="F491" s="47" t="s">
        <v>1633</v>
      </c>
      <c r="G491" s="15">
        <v>43083</v>
      </c>
      <c r="H491" s="16">
        <v>45</v>
      </c>
      <c r="I491" s="16">
        <v>591.62</v>
      </c>
      <c r="J491" s="16">
        <v>158.82</v>
      </c>
      <c r="K491" s="16">
        <v>967.5</v>
      </c>
      <c r="L491" s="16"/>
      <c r="M491" s="16">
        <v>737.21</v>
      </c>
      <c r="N491" s="16"/>
      <c r="O491" s="16"/>
      <c r="P491" s="16"/>
      <c r="Q491" s="16"/>
      <c r="R491" s="16"/>
      <c r="S491" s="16"/>
      <c r="T491" s="16"/>
      <c r="U491" s="16"/>
      <c r="V491" s="16"/>
      <c r="W491" s="16"/>
      <c r="X491" s="16"/>
      <c r="Y491" s="16"/>
      <c r="Z491" s="16">
        <v>55.59</v>
      </c>
      <c r="AA491" s="16">
        <v>211.76</v>
      </c>
      <c r="AB491" s="16">
        <f t="shared" si="14"/>
        <v>2767.5</v>
      </c>
      <c r="AC491" s="16">
        <v>2767.5</v>
      </c>
      <c r="AD491" s="15">
        <v>43091</v>
      </c>
      <c r="AE491" s="229" t="s">
        <v>1460</v>
      </c>
      <c r="AF491" s="14"/>
      <c r="AG491" s="19"/>
      <c r="AH491" s="19"/>
      <c r="AI491" s="19"/>
      <c r="AJ491" s="19"/>
    </row>
    <row r="492" spans="1:37" s="4" customFormat="1" ht="13.8" x14ac:dyDescent="0.25">
      <c r="A492" s="229" t="s">
        <v>1079</v>
      </c>
      <c r="B492" s="227" t="s">
        <v>2922</v>
      </c>
      <c r="C492" s="227"/>
      <c r="D492" s="47" t="s">
        <v>2076</v>
      </c>
      <c r="E492" s="47" t="s">
        <v>2940</v>
      </c>
      <c r="F492" s="47" t="s">
        <v>1600</v>
      </c>
      <c r="G492" s="15">
        <v>42829</v>
      </c>
      <c r="H492" s="16">
        <v>44.52</v>
      </c>
      <c r="I492" s="16">
        <v>585.30999999999995</v>
      </c>
      <c r="J492" s="16">
        <v>157.13</v>
      </c>
      <c r="K492" s="16">
        <v>957.18</v>
      </c>
      <c r="L492" s="16"/>
      <c r="M492" s="16">
        <v>729.34</v>
      </c>
      <c r="N492" s="16"/>
      <c r="O492" s="16"/>
      <c r="P492" s="16"/>
      <c r="Q492" s="16"/>
      <c r="R492" s="16"/>
      <c r="S492" s="16"/>
      <c r="T492" s="16"/>
      <c r="U492" s="16"/>
      <c r="V492" s="16"/>
      <c r="W492" s="16"/>
      <c r="X492" s="16"/>
      <c r="Y492" s="16"/>
      <c r="Z492" s="16">
        <v>55</v>
      </c>
      <c r="AA492" s="16">
        <v>209.51</v>
      </c>
      <c r="AB492" s="16">
        <f t="shared" si="14"/>
        <v>2737.99</v>
      </c>
      <c r="AC492" s="16">
        <v>2737.99</v>
      </c>
      <c r="AD492" s="15">
        <v>42853</v>
      </c>
      <c r="AE492" s="229" t="s">
        <v>1461</v>
      </c>
      <c r="AF492" s="14"/>
      <c r="AG492" s="19"/>
      <c r="AH492" s="19"/>
      <c r="AI492" s="19"/>
      <c r="AJ492" s="19"/>
    </row>
    <row r="493" spans="1:37" s="4" customFormat="1" ht="13.8" x14ac:dyDescent="0.25">
      <c r="A493" s="229" t="s">
        <v>1080</v>
      </c>
      <c r="B493" s="227" t="s">
        <v>2922</v>
      </c>
      <c r="C493" s="227"/>
      <c r="D493" s="47" t="s">
        <v>2076</v>
      </c>
      <c r="E493" s="47" t="s">
        <v>2941</v>
      </c>
      <c r="F493" s="47" t="s">
        <v>1614</v>
      </c>
      <c r="G493" s="15">
        <v>42755</v>
      </c>
      <c r="H493" s="16">
        <v>44.16</v>
      </c>
      <c r="I493" s="16">
        <v>580.57000000000005</v>
      </c>
      <c r="J493" s="16">
        <v>155.86000000000001</v>
      </c>
      <c r="K493" s="16">
        <v>949.44</v>
      </c>
      <c r="L493" s="16"/>
      <c r="M493" s="16">
        <v>723.44</v>
      </c>
      <c r="N493" s="16"/>
      <c r="O493" s="16"/>
      <c r="P493" s="16"/>
      <c r="Q493" s="16"/>
      <c r="R493" s="16"/>
      <c r="S493" s="16"/>
      <c r="T493" s="16"/>
      <c r="U493" s="16"/>
      <c r="V493" s="16"/>
      <c r="W493" s="16"/>
      <c r="X493" s="16"/>
      <c r="Y493" s="16"/>
      <c r="Z493" s="16">
        <v>54.55</v>
      </c>
      <c r="AA493" s="16">
        <v>207.81</v>
      </c>
      <c r="AB493" s="16">
        <f t="shared" si="14"/>
        <v>2715.8300000000004</v>
      </c>
      <c r="AC493" s="16">
        <v>2715.83</v>
      </c>
      <c r="AD493" s="15">
        <v>42766</v>
      </c>
      <c r="AE493" s="229" t="s">
        <v>1462</v>
      </c>
      <c r="AF493" s="14"/>
      <c r="AG493" s="19"/>
      <c r="AH493" s="19"/>
      <c r="AI493" s="19"/>
      <c r="AJ493" s="19"/>
    </row>
    <row r="494" spans="1:37" s="4" customFormat="1" ht="27.6" x14ac:dyDescent="0.25">
      <c r="A494" s="229" t="s">
        <v>1081</v>
      </c>
      <c r="B494" s="227" t="s">
        <v>2942</v>
      </c>
      <c r="C494" s="227"/>
      <c r="D494" s="47" t="s">
        <v>2076</v>
      </c>
      <c r="E494" s="47" t="s">
        <v>2943</v>
      </c>
      <c r="F494" s="47" t="s">
        <v>1616</v>
      </c>
      <c r="G494" s="15">
        <v>43089</v>
      </c>
      <c r="H494" s="16">
        <v>21.18</v>
      </c>
      <c r="I494" s="16">
        <v>281.91000000000003</v>
      </c>
      <c r="J494" s="16">
        <v>75.44</v>
      </c>
      <c r="K494" s="16">
        <v>460.59</v>
      </c>
      <c r="L494" s="16"/>
      <c r="M494" s="16">
        <v>1368.53</v>
      </c>
      <c r="N494" s="16"/>
      <c r="O494" s="16"/>
      <c r="P494" s="16"/>
      <c r="Q494" s="16"/>
      <c r="R494" s="16"/>
      <c r="S494" s="16"/>
      <c r="T494" s="16"/>
      <c r="U494" s="16"/>
      <c r="V494" s="16"/>
      <c r="W494" s="16"/>
      <c r="X494" s="16"/>
      <c r="Y494" s="16"/>
      <c r="Z494" s="16">
        <v>26.48</v>
      </c>
      <c r="AA494" s="16">
        <v>100.58</v>
      </c>
      <c r="AB494" s="16">
        <f t="shared" si="14"/>
        <v>2334.71</v>
      </c>
      <c r="AC494" s="16">
        <v>2334.71</v>
      </c>
      <c r="AD494" s="15">
        <v>43117</v>
      </c>
      <c r="AE494" s="229" t="s">
        <v>1463</v>
      </c>
      <c r="AF494" s="14"/>
      <c r="AG494" s="19"/>
      <c r="AH494" s="19"/>
      <c r="AI494" s="19"/>
      <c r="AJ494" s="19"/>
    </row>
    <row r="495" spans="1:37" s="4" customFormat="1" ht="27.6" x14ac:dyDescent="0.25">
      <c r="A495" s="229" t="s">
        <v>1082</v>
      </c>
      <c r="B495" s="227" t="s">
        <v>2351</v>
      </c>
      <c r="C495" s="227"/>
      <c r="D495" s="47" t="s">
        <v>2076</v>
      </c>
      <c r="E495" s="47" t="s">
        <v>2944</v>
      </c>
      <c r="F495" s="47" t="s">
        <v>1621</v>
      </c>
      <c r="G495" s="15">
        <v>43229</v>
      </c>
      <c r="H495" s="16">
        <v>45.44</v>
      </c>
      <c r="I495" s="16">
        <v>597.4</v>
      </c>
      <c r="J495" s="16">
        <v>160.38</v>
      </c>
      <c r="K495" s="16">
        <v>976.96</v>
      </c>
      <c r="L495" s="16"/>
      <c r="M495" s="16">
        <v>744.41</v>
      </c>
      <c r="N495" s="16"/>
      <c r="O495" s="16"/>
      <c r="P495" s="16"/>
      <c r="Q495" s="16"/>
      <c r="R495" s="16"/>
      <c r="S495" s="16"/>
      <c r="T495" s="16"/>
      <c r="U495" s="16"/>
      <c r="V495" s="16"/>
      <c r="W495" s="16"/>
      <c r="X495" s="16"/>
      <c r="Y495" s="16"/>
      <c r="Z495" s="16">
        <v>56.13</v>
      </c>
      <c r="AA495" s="16">
        <v>213.84</v>
      </c>
      <c r="AB495" s="16">
        <f t="shared" si="14"/>
        <v>2794.56</v>
      </c>
      <c r="AC495" s="16">
        <v>2794.56</v>
      </c>
      <c r="AD495" s="15">
        <v>43251</v>
      </c>
      <c r="AE495" s="229" t="s">
        <v>1464</v>
      </c>
      <c r="AF495" s="14"/>
      <c r="AG495" s="19"/>
      <c r="AH495" s="19"/>
      <c r="AI495" s="19"/>
      <c r="AJ495" s="19"/>
    </row>
    <row r="496" spans="1:37" s="4" customFormat="1" ht="27.6" x14ac:dyDescent="0.25">
      <c r="A496" s="229" t="s">
        <v>1083</v>
      </c>
      <c r="B496" s="227" t="s">
        <v>1868</v>
      </c>
      <c r="C496" s="227"/>
      <c r="D496" s="47" t="s">
        <v>2076</v>
      </c>
      <c r="E496" s="47" t="s">
        <v>2946</v>
      </c>
      <c r="F496" s="47" t="s">
        <v>1616</v>
      </c>
      <c r="G496" s="15">
        <v>43115</v>
      </c>
      <c r="H496" s="16">
        <v>45</v>
      </c>
      <c r="I496" s="16">
        <v>591.62</v>
      </c>
      <c r="J496" s="16">
        <v>158.82</v>
      </c>
      <c r="K496" s="16">
        <v>967.5</v>
      </c>
      <c r="L496" s="16"/>
      <c r="M496" s="16">
        <v>737.21</v>
      </c>
      <c r="N496" s="16"/>
      <c r="O496" s="16"/>
      <c r="P496" s="16"/>
      <c r="Q496" s="16"/>
      <c r="R496" s="16"/>
      <c r="S496" s="16"/>
      <c r="T496" s="16"/>
      <c r="U496" s="16"/>
      <c r="V496" s="16"/>
      <c r="W496" s="16"/>
      <c r="X496" s="16"/>
      <c r="Y496" s="16"/>
      <c r="Z496" s="16">
        <v>55.59</v>
      </c>
      <c r="AA496" s="16">
        <v>211.76</v>
      </c>
      <c r="AB496" s="16">
        <f t="shared" si="14"/>
        <v>2767.5</v>
      </c>
      <c r="AC496" s="16">
        <v>2795.36</v>
      </c>
      <c r="AD496" s="15">
        <v>43132</v>
      </c>
      <c r="AE496" s="229" t="s">
        <v>1465</v>
      </c>
      <c r="AF496" s="14"/>
      <c r="AG496" s="19"/>
      <c r="AH496" s="19"/>
      <c r="AI496" s="19"/>
      <c r="AJ496" s="19"/>
    </row>
    <row r="497" spans="1:36" s="4" customFormat="1" ht="13.8" x14ac:dyDescent="0.25">
      <c r="A497" s="229" t="s">
        <v>1084</v>
      </c>
      <c r="B497" s="227" t="s">
        <v>2922</v>
      </c>
      <c r="C497" s="227"/>
      <c r="D497" s="47" t="s">
        <v>2076</v>
      </c>
      <c r="E497" s="47" t="s">
        <v>2948</v>
      </c>
      <c r="F497" s="47" t="s">
        <v>1614</v>
      </c>
      <c r="G497" s="15">
        <v>43116</v>
      </c>
      <c r="H497" s="16">
        <v>45</v>
      </c>
      <c r="I497" s="16">
        <v>591.62</v>
      </c>
      <c r="J497" s="16">
        <v>158.82</v>
      </c>
      <c r="K497" s="16">
        <v>967.5</v>
      </c>
      <c r="L497" s="16"/>
      <c r="M497" s="16">
        <v>737.21</v>
      </c>
      <c r="N497" s="16"/>
      <c r="O497" s="16"/>
      <c r="P497" s="16"/>
      <c r="Q497" s="16"/>
      <c r="R497" s="16"/>
      <c r="S497" s="16"/>
      <c r="T497" s="16"/>
      <c r="U497" s="16"/>
      <c r="V497" s="16"/>
      <c r="W497" s="16"/>
      <c r="X497" s="16"/>
      <c r="Y497" s="16"/>
      <c r="Z497" s="16">
        <v>55.59</v>
      </c>
      <c r="AA497" s="16">
        <v>211.76</v>
      </c>
      <c r="AB497" s="16">
        <f t="shared" si="14"/>
        <v>2767.5</v>
      </c>
      <c r="AC497" s="16">
        <v>2767.5</v>
      </c>
      <c r="AD497" s="15">
        <v>43130</v>
      </c>
      <c r="AE497" s="229" t="s">
        <v>1466</v>
      </c>
      <c r="AF497" s="14"/>
      <c r="AG497" s="19"/>
      <c r="AH497" s="19"/>
      <c r="AI497" s="19"/>
      <c r="AJ497" s="19"/>
    </row>
    <row r="498" spans="1:36" ht="27.6" x14ac:dyDescent="0.25">
      <c r="A498" s="43" t="s">
        <v>1085</v>
      </c>
      <c r="B498" s="83" t="s">
        <v>2922</v>
      </c>
      <c r="C498" s="83"/>
      <c r="D498" s="45" t="s">
        <v>2076</v>
      </c>
      <c r="E498" s="45" t="s">
        <v>2949</v>
      </c>
      <c r="F498" s="45" t="s">
        <v>1614</v>
      </c>
      <c r="G498" s="38">
        <v>43256</v>
      </c>
      <c r="H498" s="30">
        <v>66.819999999999993</v>
      </c>
      <c r="I498" s="30">
        <v>882.07</v>
      </c>
      <c r="J498" s="30">
        <v>236.56</v>
      </c>
      <c r="K498" s="30">
        <v>1442.05</v>
      </c>
      <c r="L498" s="30"/>
      <c r="M498" s="30">
        <v>1098.58</v>
      </c>
      <c r="N498" s="30"/>
      <c r="O498" s="30"/>
      <c r="P498" s="30"/>
      <c r="Q498" s="30"/>
      <c r="R498" s="30"/>
      <c r="S498" s="30"/>
      <c r="T498" s="30"/>
      <c r="U498" s="30"/>
      <c r="V498" s="30"/>
      <c r="W498" s="30"/>
      <c r="X498" s="30"/>
      <c r="Y498" s="30"/>
      <c r="Z498" s="30">
        <v>82.86</v>
      </c>
      <c r="AA498" s="30">
        <v>315.41000000000003</v>
      </c>
      <c r="AB498" s="16">
        <f t="shared" si="14"/>
        <v>4124.3500000000004</v>
      </c>
      <c r="AC498" s="30">
        <v>4124.3500000000004</v>
      </c>
      <c r="AD498" s="38">
        <v>43293</v>
      </c>
      <c r="AE498" s="43" t="s">
        <v>1467</v>
      </c>
      <c r="AF498" s="34"/>
      <c r="AG498" s="26"/>
      <c r="AH498" s="26"/>
      <c r="AI498" s="26"/>
      <c r="AJ498" s="26"/>
    </row>
    <row r="499" spans="1:36" ht="27.6" x14ac:dyDescent="0.25">
      <c r="A499" s="43" t="s">
        <v>1086</v>
      </c>
      <c r="B499" s="83" t="s">
        <v>2922</v>
      </c>
      <c r="C499" s="83"/>
      <c r="D499" s="45" t="s">
        <v>2076</v>
      </c>
      <c r="E499" s="45" t="s">
        <v>2950</v>
      </c>
      <c r="F499" s="45" t="s">
        <v>1600</v>
      </c>
      <c r="G499" s="38">
        <v>43124</v>
      </c>
      <c r="H499" s="30">
        <v>34.659999999999997</v>
      </c>
      <c r="I499" s="30">
        <v>454.53</v>
      </c>
      <c r="J499" s="30">
        <v>121.3</v>
      </c>
      <c r="K499" s="30">
        <v>742.45</v>
      </c>
      <c r="L499" s="30"/>
      <c r="M499" s="30">
        <v>565.16999999999996</v>
      </c>
      <c r="N499" s="30"/>
      <c r="O499" s="30"/>
      <c r="P499" s="30"/>
      <c r="Q499" s="30"/>
      <c r="R499" s="30"/>
      <c r="S499" s="30"/>
      <c r="T499" s="30"/>
      <c r="U499" s="30"/>
      <c r="V499" s="30"/>
      <c r="W499" s="30"/>
      <c r="X499" s="30"/>
      <c r="Y499" s="30"/>
      <c r="Z499" s="30">
        <v>42.65</v>
      </c>
      <c r="AA499" s="30">
        <v>162.62</v>
      </c>
      <c r="AB499" s="16">
        <f t="shared" si="14"/>
        <v>2123.38</v>
      </c>
      <c r="AC499" s="30">
        <v>2123.38</v>
      </c>
      <c r="AD499" s="38">
        <v>43133</v>
      </c>
      <c r="AE499" s="43" t="s">
        <v>1468</v>
      </c>
      <c r="AF499" s="34"/>
      <c r="AG499" s="26"/>
      <c r="AH499" s="26"/>
      <c r="AI499" s="26"/>
      <c r="AJ499" s="26"/>
    </row>
    <row r="500" spans="1:36" ht="27.6" x14ac:dyDescent="0.25">
      <c r="A500" s="43" t="s">
        <v>1087</v>
      </c>
      <c r="B500" s="83" t="s">
        <v>2351</v>
      </c>
      <c r="C500" s="83"/>
      <c r="D500" s="45" t="s">
        <v>2076</v>
      </c>
      <c r="E500" s="45" t="s">
        <v>2951</v>
      </c>
      <c r="F500" s="45" t="s">
        <v>1616</v>
      </c>
      <c r="G500" s="38">
        <v>43123</v>
      </c>
      <c r="H500" s="30">
        <v>45.32</v>
      </c>
      <c r="I500" s="30">
        <v>595.82000000000005</v>
      </c>
      <c r="J500" s="30">
        <v>159.94999999999999</v>
      </c>
      <c r="K500" s="30">
        <v>974.38</v>
      </c>
      <c r="L500" s="30"/>
      <c r="M500" s="30">
        <v>742.45</v>
      </c>
      <c r="N500" s="30"/>
      <c r="O500" s="30"/>
      <c r="P500" s="30"/>
      <c r="Q500" s="30"/>
      <c r="R500" s="30"/>
      <c r="S500" s="30"/>
      <c r="T500" s="30"/>
      <c r="U500" s="30"/>
      <c r="V500" s="30"/>
      <c r="W500" s="30"/>
      <c r="X500" s="30"/>
      <c r="Y500" s="30"/>
      <c r="Z500" s="30">
        <v>55.98</v>
      </c>
      <c r="AA500" s="30">
        <v>213.27</v>
      </c>
      <c r="AB500" s="16">
        <f t="shared" si="14"/>
        <v>2787.17</v>
      </c>
      <c r="AC500" s="30">
        <v>2787.17</v>
      </c>
      <c r="AD500" s="38">
        <v>43159</v>
      </c>
      <c r="AE500" s="43" t="s">
        <v>1469</v>
      </c>
      <c r="AF500" s="34"/>
      <c r="AG500" s="26"/>
      <c r="AH500" s="26"/>
      <c r="AI500" s="26"/>
      <c r="AJ500" s="26"/>
    </row>
    <row r="501" spans="1:36" ht="13.8" x14ac:dyDescent="0.25">
      <c r="A501" s="43" t="s">
        <v>1088</v>
      </c>
      <c r="B501" s="83" t="s">
        <v>2922</v>
      </c>
      <c r="C501" s="83"/>
      <c r="D501" s="45" t="s">
        <v>2076</v>
      </c>
      <c r="E501" s="45" t="s">
        <v>2952</v>
      </c>
      <c r="F501" s="45" t="s">
        <v>1600</v>
      </c>
      <c r="G501" s="38">
        <v>43297</v>
      </c>
      <c r="H501" s="30">
        <v>45.6</v>
      </c>
      <c r="I501" s="30">
        <v>599.51</v>
      </c>
      <c r="J501" s="30">
        <v>160.94</v>
      </c>
      <c r="K501" s="30">
        <v>980.4</v>
      </c>
      <c r="L501" s="30"/>
      <c r="M501" s="30">
        <v>747.04</v>
      </c>
      <c r="N501" s="30"/>
      <c r="O501" s="30"/>
      <c r="P501" s="30"/>
      <c r="Q501" s="30"/>
      <c r="R501" s="30"/>
      <c r="S501" s="30"/>
      <c r="T501" s="30"/>
      <c r="U501" s="30"/>
      <c r="V501" s="30"/>
      <c r="W501" s="30"/>
      <c r="X501" s="30"/>
      <c r="Y501" s="30"/>
      <c r="Z501" s="30">
        <v>56.33</v>
      </c>
      <c r="AA501" s="30">
        <v>214.59</v>
      </c>
      <c r="AB501" s="16">
        <f t="shared" si="14"/>
        <v>2804.41</v>
      </c>
      <c r="AC501" s="30">
        <v>2804.41</v>
      </c>
      <c r="AD501" s="38">
        <v>43308</v>
      </c>
      <c r="AE501" s="43" t="s">
        <v>1470</v>
      </c>
      <c r="AF501" s="34"/>
      <c r="AG501" s="26"/>
      <c r="AH501" s="26"/>
      <c r="AI501" s="26"/>
      <c r="AJ501" s="26"/>
    </row>
    <row r="502" spans="1:36" ht="27.6" x14ac:dyDescent="0.25">
      <c r="A502" s="43" t="s">
        <v>1089</v>
      </c>
      <c r="B502" s="83" t="s">
        <v>1714</v>
      </c>
      <c r="C502" s="83"/>
      <c r="D502" s="45" t="s">
        <v>2021</v>
      </c>
      <c r="E502" s="45" t="s">
        <v>2509</v>
      </c>
      <c r="F502" s="45" t="s">
        <v>1633</v>
      </c>
      <c r="G502" s="38">
        <v>43322</v>
      </c>
      <c r="H502" s="30">
        <v>46.04</v>
      </c>
      <c r="I502" s="30">
        <v>605.29</v>
      </c>
      <c r="J502" s="30">
        <v>162.49</v>
      </c>
      <c r="K502" s="30">
        <v>989.86</v>
      </c>
      <c r="L502" s="30"/>
      <c r="M502" s="30"/>
      <c r="N502" s="30"/>
      <c r="O502" s="30">
        <v>754.24</v>
      </c>
      <c r="P502" s="30"/>
      <c r="Q502" s="30"/>
      <c r="R502" s="30"/>
      <c r="S502" s="30"/>
      <c r="T502" s="30"/>
      <c r="U502" s="30"/>
      <c r="V502" s="30"/>
      <c r="W502" s="30"/>
      <c r="X502" s="30"/>
      <c r="Y502" s="30"/>
      <c r="Z502" s="30">
        <v>56.87</v>
      </c>
      <c r="AA502" s="30">
        <v>216.66</v>
      </c>
      <c r="AB502" s="16">
        <f t="shared" si="14"/>
        <v>2831.45</v>
      </c>
      <c r="AC502" s="30">
        <v>2831.45</v>
      </c>
      <c r="AD502" s="38">
        <v>43598</v>
      </c>
      <c r="AE502" s="43" t="s">
        <v>1471</v>
      </c>
      <c r="AF502" s="34"/>
      <c r="AG502" s="26"/>
      <c r="AH502" s="26"/>
      <c r="AI502" s="26"/>
      <c r="AJ502" s="26"/>
    </row>
    <row r="503" spans="1:36" ht="27.6" x14ac:dyDescent="0.25">
      <c r="A503" s="43" t="s">
        <v>1090</v>
      </c>
      <c r="B503" s="83" t="s">
        <v>2922</v>
      </c>
      <c r="C503" s="83"/>
      <c r="D503" s="45" t="s">
        <v>2076</v>
      </c>
      <c r="E503" s="45" t="s">
        <v>2953</v>
      </c>
      <c r="F503" s="45" t="s">
        <v>1614</v>
      </c>
      <c r="G503" s="38">
        <v>43315</v>
      </c>
      <c r="H503" s="30">
        <v>45.6</v>
      </c>
      <c r="I503" s="30">
        <v>599.51</v>
      </c>
      <c r="J503" s="30">
        <v>160.94</v>
      </c>
      <c r="K503" s="30">
        <v>980.4</v>
      </c>
      <c r="L503" s="30"/>
      <c r="M503" s="30">
        <v>747.04</v>
      </c>
      <c r="N503" s="30"/>
      <c r="O503" s="30"/>
      <c r="P503" s="30"/>
      <c r="Q503" s="30"/>
      <c r="R503" s="30"/>
      <c r="S503" s="30"/>
      <c r="T503" s="30"/>
      <c r="U503" s="30"/>
      <c r="V503" s="30"/>
      <c r="W503" s="30"/>
      <c r="X503" s="30"/>
      <c r="Y503" s="30"/>
      <c r="Z503" s="30">
        <v>56.33</v>
      </c>
      <c r="AA503" s="30">
        <v>214.59</v>
      </c>
      <c r="AB503" s="16">
        <f t="shared" si="14"/>
        <v>2804.41</v>
      </c>
      <c r="AC503" s="30">
        <v>2804.41</v>
      </c>
      <c r="AD503" s="38">
        <v>43318</v>
      </c>
      <c r="AE503" s="43" t="s">
        <v>1472</v>
      </c>
      <c r="AF503" s="34"/>
      <c r="AG503" s="26"/>
      <c r="AH503" s="26"/>
      <c r="AI503" s="26"/>
      <c r="AJ503" s="26"/>
    </row>
    <row r="504" spans="1:36" ht="13.8" x14ac:dyDescent="0.25">
      <c r="A504" s="43" t="s">
        <v>1091</v>
      </c>
      <c r="B504" s="83" t="s">
        <v>2922</v>
      </c>
      <c r="C504" s="83"/>
      <c r="D504" s="45" t="s">
        <v>2076</v>
      </c>
      <c r="E504" s="45" t="s">
        <v>2954</v>
      </c>
      <c r="F504" s="45" t="s">
        <v>1614</v>
      </c>
      <c r="G504" s="38">
        <v>43312</v>
      </c>
      <c r="H504" s="30">
        <v>45.6</v>
      </c>
      <c r="I504" s="30">
        <v>599.51</v>
      </c>
      <c r="J504" s="30">
        <v>160.94</v>
      </c>
      <c r="K504" s="30">
        <v>980.4</v>
      </c>
      <c r="L504" s="30"/>
      <c r="M504" s="30">
        <v>747.04</v>
      </c>
      <c r="N504" s="30"/>
      <c r="O504" s="30"/>
      <c r="P504" s="30"/>
      <c r="Q504" s="30"/>
      <c r="R504" s="30"/>
      <c r="S504" s="30"/>
      <c r="T504" s="30"/>
      <c r="U504" s="30"/>
      <c r="V504" s="30"/>
      <c r="W504" s="30"/>
      <c r="X504" s="30"/>
      <c r="Y504" s="30"/>
      <c r="Z504" s="30">
        <v>56.33</v>
      </c>
      <c r="AA504" s="30">
        <v>214.59</v>
      </c>
      <c r="AB504" s="16">
        <f t="shared" si="14"/>
        <v>2804.41</v>
      </c>
      <c r="AC504" s="30">
        <v>2804.41</v>
      </c>
      <c r="AD504" s="38">
        <v>43320</v>
      </c>
      <c r="AE504" s="43" t="s">
        <v>1473</v>
      </c>
      <c r="AF504" s="34"/>
      <c r="AG504" s="26"/>
      <c r="AH504" s="26"/>
      <c r="AI504" s="26"/>
      <c r="AJ504" s="26"/>
    </row>
    <row r="505" spans="1:36" ht="27.6" x14ac:dyDescent="0.25">
      <c r="A505" s="43" t="s">
        <v>1092</v>
      </c>
      <c r="B505" s="83" t="s">
        <v>2955</v>
      </c>
      <c r="C505" s="83"/>
      <c r="D505" s="45" t="s">
        <v>2076</v>
      </c>
      <c r="E505" s="45" t="s">
        <v>2956</v>
      </c>
      <c r="F505" s="45" t="s">
        <v>1616</v>
      </c>
      <c r="G505" s="38">
        <v>43314</v>
      </c>
      <c r="H505" s="30">
        <v>45.6</v>
      </c>
      <c r="I505" s="30">
        <v>599.51</v>
      </c>
      <c r="J505" s="30">
        <v>160.94</v>
      </c>
      <c r="K505" s="30">
        <v>980.4</v>
      </c>
      <c r="L505" s="30"/>
      <c r="M505" s="30">
        <v>747.04</v>
      </c>
      <c r="N505" s="30"/>
      <c r="O505" s="30"/>
      <c r="P505" s="30"/>
      <c r="Q505" s="30"/>
      <c r="R505" s="30"/>
      <c r="S505" s="30"/>
      <c r="T505" s="30"/>
      <c r="U505" s="30"/>
      <c r="V505" s="30"/>
      <c r="W505" s="30"/>
      <c r="X505" s="30"/>
      <c r="Y505" s="30"/>
      <c r="Z505" s="30">
        <v>56.33</v>
      </c>
      <c r="AA505" s="30">
        <v>214.59</v>
      </c>
      <c r="AB505" s="16">
        <f t="shared" si="14"/>
        <v>2804.41</v>
      </c>
      <c r="AC505" s="30">
        <v>2804.41</v>
      </c>
      <c r="AD505" s="38">
        <v>43339</v>
      </c>
      <c r="AE505" s="43" t="s">
        <v>1474</v>
      </c>
      <c r="AF505" s="34"/>
      <c r="AG505" s="26"/>
      <c r="AH505" s="26"/>
      <c r="AI505" s="26"/>
      <c r="AJ505" s="26"/>
    </row>
    <row r="506" spans="1:36" ht="13.8" x14ac:dyDescent="0.25">
      <c r="A506" s="43" t="s">
        <v>1093</v>
      </c>
      <c r="B506" s="83" t="s">
        <v>2957</v>
      </c>
      <c r="C506" s="83"/>
      <c r="D506" s="45" t="s">
        <v>2076</v>
      </c>
      <c r="E506" s="45" t="s">
        <v>2483</v>
      </c>
      <c r="F506" s="45" t="s">
        <v>1614</v>
      </c>
      <c r="G506" s="38">
        <v>43320</v>
      </c>
      <c r="H506" s="30">
        <v>45.6</v>
      </c>
      <c r="I506" s="30">
        <v>599.51</v>
      </c>
      <c r="J506" s="30">
        <v>160.94</v>
      </c>
      <c r="K506" s="30">
        <v>980.4</v>
      </c>
      <c r="L506" s="30"/>
      <c r="M506" s="30">
        <v>747.04</v>
      </c>
      <c r="N506" s="30"/>
      <c r="O506" s="30"/>
      <c r="P506" s="30"/>
      <c r="Q506" s="30"/>
      <c r="R506" s="30"/>
      <c r="S506" s="30"/>
      <c r="T506" s="30"/>
      <c r="U506" s="30"/>
      <c r="V506" s="30"/>
      <c r="W506" s="30"/>
      <c r="X506" s="30"/>
      <c r="Y506" s="30"/>
      <c r="Z506" s="30">
        <v>56.33</v>
      </c>
      <c r="AA506" s="30">
        <v>214.59</v>
      </c>
      <c r="AB506" s="16">
        <f t="shared" si="14"/>
        <v>2804.41</v>
      </c>
      <c r="AC506" s="30">
        <v>2804.41</v>
      </c>
      <c r="AD506" s="38">
        <v>43334</v>
      </c>
      <c r="AE506" s="43" t="s">
        <v>1475</v>
      </c>
      <c r="AF506" s="34"/>
      <c r="AG506" s="26"/>
      <c r="AH506" s="26"/>
      <c r="AI506" s="26"/>
      <c r="AJ506" s="26"/>
    </row>
    <row r="507" spans="1:36" ht="27.6" x14ac:dyDescent="0.25">
      <c r="A507" s="43" t="s">
        <v>1094</v>
      </c>
      <c r="B507" s="83" t="s">
        <v>2927</v>
      </c>
      <c r="C507" s="83"/>
      <c r="D507" s="45" t="s">
        <v>2076</v>
      </c>
      <c r="E507" s="45" t="s">
        <v>2945</v>
      </c>
      <c r="F507" s="45" t="s">
        <v>1621</v>
      </c>
      <c r="G507" s="38">
        <v>43130</v>
      </c>
      <c r="H507" s="30">
        <v>45.32</v>
      </c>
      <c r="I507" s="30">
        <v>595.82000000000005</v>
      </c>
      <c r="J507" s="30">
        <v>159.94999999999999</v>
      </c>
      <c r="K507" s="30">
        <v>974.38</v>
      </c>
      <c r="L507" s="30"/>
      <c r="M507" s="30">
        <v>742.45</v>
      </c>
      <c r="N507" s="30"/>
      <c r="O507" s="30"/>
      <c r="P507" s="30"/>
      <c r="Q507" s="30"/>
      <c r="R507" s="30"/>
      <c r="S507" s="30"/>
      <c r="T507" s="30"/>
      <c r="U507" s="30"/>
      <c r="V507" s="30"/>
      <c r="W507" s="30"/>
      <c r="X507" s="30"/>
      <c r="Y507" s="30"/>
      <c r="Z507" s="30">
        <v>55.98</v>
      </c>
      <c r="AA507" s="30">
        <v>213.27</v>
      </c>
      <c r="AB507" s="16">
        <f t="shared" si="14"/>
        <v>2787.17</v>
      </c>
      <c r="AC507" s="30">
        <v>2787.17</v>
      </c>
      <c r="AD507" s="38">
        <v>43172</v>
      </c>
      <c r="AE507" s="43" t="s">
        <v>1476</v>
      </c>
      <c r="AF507" s="34"/>
      <c r="AG507" s="26"/>
      <c r="AH507" s="26"/>
      <c r="AI507" s="26"/>
      <c r="AJ507" s="26"/>
    </row>
    <row r="508" spans="1:36" ht="27.6" x14ac:dyDescent="0.25">
      <c r="A508" s="43" t="s">
        <v>1095</v>
      </c>
      <c r="B508" s="83" t="s">
        <v>2958</v>
      </c>
      <c r="C508" s="83"/>
      <c r="D508" s="45" t="s">
        <v>2076</v>
      </c>
      <c r="E508" s="45" t="s">
        <v>2959</v>
      </c>
      <c r="F508" s="45" t="s">
        <v>1616</v>
      </c>
      <c r="G508" s="38">
        <v>43342</v>
      </c>
      <c r="H508" s="30">
        <v>45.6</v>
      </c>
      <c r="I508" s="30">
        <v>599.51</v>
      </c>
      <c r="J508" s="30">
        <v>160.94</v>
      </c>
      <c r="K508" s="30">
        <v>980.4</v>
      </c>
      <c r="L508" s="30"/>
      <c r="M508" s="30">
        <v>747.04</v>
      </c>
      <c r="N508" s="30"/>
      <c r="O508" s="30"/>
      <c r="P508" s="30"/>
      <c r="Q508" s="30"/>
      <c r="R508" s="30"/>
      <c r="S508" s="30"/>
      <c r="T508" s="30"/>
      <c r="U508" s="30"/>
      <c r="V508" s="30"/>
      <c r="W508" s="30"/>
      <c r="X508" s="30"/>
      <c r="Y508" s="30"/>
      <c r="Z508" s="30">
        <v>56.33</v>
      </c>
      <c r="AA508" s="30">
        <v>214.59</v>
      </c>
      <c r="AB508" s="16">
        <f t="shared" si="14"/>
        <v>2804.41</v>
      </c>
      <c r="AC508" s="30">
        <v>2804.41</v>
      </c>
      <c r="AD508" s="38">
        <v>43355</v>
      </c>
      <c r="AE508" s="43" t="s">
        <v>1477</v>
      </c>
      <c r="AF508" s="34"/>
      <c r="AG508" s="26"/>
      <c r="AH508" s="26"/>
      <c r="AI508" s="26"/>
      <c r="AJ508" s="26"/>
    </row>
    <row r="509" spans="1:36" ht="13.8" x14ac:dyDescent="0.25">
      <c r="A509" s="43" t="s">
        <v>1096</v>
      </c>
      <c r="B509" s="83" t="s">
        <v>1904</v>
      </c>
      <c r="C509" s="83"/>
      <c r="D509" s="45" t="s">
        <v>2076</v>
      </c>
      <c r="E509" s="45" t="s">
        <v>2527</v>
      </c>
      <c r="F509" s="45" t="s">
        <v>1629</v>
      </c>
      <c r="G509" s="38">
        <v>43347</v>
      </c>
      <c r="H509" s="30">
        <v>45.6</v>
      </c>
      <c r="I509" s="30">
        <v>599.51</v>
      </c>
      <c r="J509" s="30">
        <v>160.94</v>
      </c>
      <c r="K509" s="30">
        <v>980.4</v>
      </c>
      <c r="L509" s="30"/>
      <c r="M509" s="30">
        <v>747.04</v>
      </c>
      <c r="N509" s="30"/>
      <c r="O509" s="30"/>
      <c r="P509" s="30"/>
      <c r="Q509" s="30"/>
      <c r="R509" s="30"/>
      <c r="S509" s="30"/>
      <c r="T509" s="30"/>
      <c r="U509" s="30"/>
      <c r="V509" s="30"/>
      <c r="W509" s="30"/>
      <c r="X509" s="30"/>
      <c r="Y509" s="30"/>
      <c r="Z509" s="30">
        <v>56.33</v>
      </c>
      <c r="AA509" s="30">
        <v>214.59</v>
      </c>
      <c r="AB509" s="16">
        <f t="shared" si="14"/>
        <v>2804.41</v>
      </c>
      <c r="AC509" s="30">
        <v>2804.41</v>
      </c>
      <c r="AD509" s="38">
        <v>43355</v>
      </c>
      <c r="AE509" s="43" t="s">
        <v>1478</v>
      </c>
      <c r="AF509" s="34"/>
      <c r="AG509" s="26"/>
      <c r="AH509" s="26"/>
      <c r="AI509" s="26"/>
      <c r="AJ509" s="26"/>
    </row>
    <row r="510" spans="1:36" ht="27.6" x14ac:dyDescent="0.25">
      <c r="A510" s="43" t="s">
        <v>1097</v>
      </c>
      <c r="B510" s="83" t="s">
        <v>1904</v>
      </c>
      <c r="C510" s="83"/>
      <c r="D510" s="45" t="s">
        <v>2076</v>
      </c>
      <c r="E510" s="45" t="s">
        <v>2960</v>
      </c>
      <c r="F510" s="45" t="s">
        <v>1616</v>
      </c>
      <c r="G510" s="38">
        <v>43346</v>
      </c>
      <c r="H510" s="30">
        <v>45.6</v>
      </c>
      <c r="I510" s="30">
        <v>599.51</v>
      </c>
      <c r="J510" s="30">
        <v>160.94</v>
      </c>
      <c r="K510" s="30">
        <v>980.4</v>
      </c>
      <c r="L510" s="30"/>
      <c r="M510" s="30">
        <v>747.04</v>
      </c>
      <c r="N510" s="30"/>
      <c r="O510" s="30"/>
      <c r="P510" s="30"/>
      <c r="Q510" s="30"/>
      <c r="R510" s="30"/>
      <c r="S510" s="30"/>
      <c r="T510" s="30"/>
      <c r="U510" s="30"/>
      <c r="V510" s="30"/>
      <c r="W510" s="30"/>
      <c r="X510" s="30"/>
      <c r="Y510" s="30"/>
      <c r="Z510" s="30">
        <v>56.33</v>
      </c>
      <c r="AA510" s="30">
        <v>214.59</v>
      </c>
      <c r="AB510" s="16">
        <f t="shared" si="14"/>
        <v>2804.41</v>
      </c>
      <c r="AC510" s="30">
        <v>2804.41</v>
      </c>
      <c r="AD510" s="38">
        <v>43367</v>
      </c>
      <c r="AE510" s="43" t="s">
        <v>1479</v>
      </c>
      <c r="AF510" s="34"/>
      <c r="AG510" s="26"/>
      <c r="AH510" s="26"/>
      <c r="AI510" s="26"/>
      <c r="AJ510" s="26"/>
    </row>
    <row r="511" spans="1:36" ht="27.6" x14ac:dyDescent="0.25">
      <c r="A511" s="43" t="s">
        <v>1098</v>
      </c>
      <c r="B511" s="83" t="s">
        <v>2922</v>
      </c>
      <c r="C511" s="83"/>
      <c r="D511" s="45" t="s">
        <v>2076</v>
      </c>
      <c r="E511" s="45" t="s">
        <v>2961</v>
      </c>
      <c r="F511" s="45" t="s">
        <v>1616</v>
      </c>
      <c r="G511" s="38">
        <v>43362</v>
      </c>
      <c r="H511" s="30">
        <v>45.6</v>
      </c>
      <c r="I511" s="30">
        <v>599.51</v>
      </c>
      <c r="J511" s="30">
        <v>160.94</v>
      </c>
      <c r="K511" s="30">
        <v>980.4</v>
      </c>
      <c r="L511" s="30"/>
      <c r="M511" s="30">
        <v>747.04</v>
      </c>
      <c r="N511" s="30"/>
      <c r="O511" s="30"/>
      <c r="P511" s="30"/>
      <c r="Q511" s="30"/>
      <c r="R511" s="30"/>
      <c r="S511" s="30"/>
      <c r="T511" s="30"/>
      <c r="U511" s="30"/>
      <c r="V511" s="30"/>
      <c r="W511" s="30"/>
      <c r="X511" s="30"/>
      <c r="Y511" s="30"/>
      <c r="Z511" s="30">
        <v>56.33</v>
      </c>
      <c r="AA511" s="30">
        <v>214.59</v>
      </c>
      <c r="AB511" s="16">
        <f t="shared" si="14"/>
        <v>2804.41</v>
      </c>
      <c r="AC511" s="30">
        <v>2804.41</v>
      </c>
      <c r="AD511" s="38">
        <v>43389</v>
      </c>
      <c r="AE511" s="43" t="s">
        <v>1480</v>
      </c>
      <c r="AF511" s="34"/>
      <c r="AG511" s="26"/>
      <c r="AH511" s="26"/>
      <c r="AI511" s="26"/>
      <c r="AJ511" s="26"/>
    </row>
    <row r="512" spans="1:36" ht="13.8" x14ac:dyDescent="0.25">
      <c r="A512" s="43" t="s">
        <v>1099</v>
      </c>
      <c r="B512" s="83" t="s">
        <v>2922</v>
      </c>
      <c r="C512" s="83"/>
      <c r="D512" s="45" t="s">
        <v>2076</v>
      </c>
      <c r="E512" s="45" t="s">
        <v>2962</v>
      </c>
      <c r="F512" s="45" t="s">
        <v>1614</v>
      </c>
      <c r="G512" s="38">
        <v>43367</v>
      </c>
      <c r="H512" s="30">
        <v>45.6</v>
      </c>
      <c r="I512" s="30">
        <v>599.51</v>
      </c>
      <c r="J512" s="30">
        <v>160.94</v>
      </c>
      <c r="K512" s="30">
        <v>980.4</v>
      </c>
      <c r="L512" s="30"/>
      <c r="M512" s="30">
        <v>747.04</v>
      </c>
      <c r="N512" s="30"/>
      <c r="O512" s="30"/>
      <c r="P512" s="30"/>
      <c r="Q512" s="30"/>
      <c r="R512" s="30"/>
      <c r="S512" s="30"/>
      <c r="T512" s="30"/>
      <c r="U512" s="30"/>
      <c r="V512" s="30"/>
      <c r="W512" s="30"/>
      <c r="X512" s="30"/>
      <c r="Y512" s="30"/>
      <c r="Z512" s="30">
        <v>56.33</v>
      </c>
      <c r="AA512" s="30">
        <v>214.59</v>
      </c>
      <c r="AB512" s="16">
        <f t="shared" si="14"/>
        <v>2804.41</v>
      </c>
      <c r="AC512" s="30">
        <v>2804.41</v>
      </c>
      <c r="AD512" s="38">
        <v>43377</v>
      </c>
      <c r="AE512" s="43" t="s">
        <v>1481</v>
      </c>
      <c r="AF512" s="34"/>
      <c r="AG512" s="26"/>
      <c r="AH512" s="26"/>
      <c r="AI512" s="26"/>
      <c r="AJ512" s="26"/>
    </row>
    <row r="513" spans="1:36" ht="27.6" x14ac:dyDescent="0.25">
      <c r="A513" s="43" t="s">
        <v>1100</v>
      </c>
      <c r="B513" s="83" t="s">
        <v>2963</v>
      </c>
      <c r="C513" s="83"/>
      <c r="D513" s="45" t="s">
        <v>2076</v>
      </c>
      <c r="E513" s="45" t="s">
        <v>2947</v>
      </c>
      <c r="F513" s="45" t="s">
        <v>1616</v>
      </c>
      <c r="G513" s="38">
        <v>43384</v>
      </c>
      <c r="H513" s="30">
        <v>45.88</v>
      </c>
      <c r="I513" s="30">
        <v>603.19000000000005</v>
      </c>
      <c r="J513" s="30">
        <v>161.93</v>
      </c>
      <c r="K513" s="30">
        <v>986.42</v>
      </c>
      <c r="L513" s="30"/>
      <c r="M513" s="30">
        <v>751.62</v>
      </c>
      <c r="N513" s="30"/>
      <c r="O513" s="30"/>
      <c r="P513" s="30"/>
      <c r="Q513" s="30"/>
      <c r="R513" s="30"/>
      <c r="S513" s="30"/>
      <c r="T513" s="30"/>
      <c r="U513" s="30"/>
      <c r="V513" s="30"/>
      <c r="W513" s="30"/>
      <c r="X513" s="30"/>
      <c r="Y513" s="30"/>
      <c r="Z513" s="30">
        <v>56.68</v>
      </c>
      <c r="AA513" s="30">
        <v>215.91</v>
      </c>
      <c r="AB513" s="16">
        <f t="shared" si="14"/>
        <v>2821.6299999999997</v>
      </c>
      <c r="AC513" s="30">
        <v>2821.63</v>
      </c>
      <c r="AD513" s="38">
        <v>43418</v>
      </c>
      <c r="AE513" s="43" t="s">
        <v>1482</v>
      </c>
      <c r="AF513" s="34"/>
      <c r="AG513" s="26"/>
      <c r="AH513" s="26"/>
      <c r="AI513" s="26"/>
      <c r="AJ513" s="26"/>
    </row>
    <row r="514" spans="1:36" ht="13.8" x14ac:dyDescent="0.25">
      <c r="A514" s="43" t="s">
        <v>1101</v>
      </c>
      <c r="B514" s="83" t="s">
        <v>1714</v>
      </c>
      <c r="C514" s="83"/>
      <c r="D514" s="45" t="s">
        <v>2076</v>
      </c>
      <c r="E514" s="45" t="s">
        <v>2964</v>
      </c>
      <c r="F514" s="45" t="s">
        <v>1633</v>
      </c>
      <c r="G514" s="38">
        <v>43391</v>
      </c>
      <c r="H514" s="30">
        <v>45.6</v>
      </c>
      <c r="I514" s="30">
        <v>599.51</v>
      </c>
      <c r="J514" s="30">
        <v>160.94</v>
      </c>
      <c r="K514" s="30">
        <v>980.4</v>
      </c>
      <c r="L514" s="30"/>
      <c r="M514" s="30">
        <v>747.04</v>
      </c>
      <c r="N514" s="30"/>
      <c r="O514" s="30"/>
      <c r="P514" s="30"/>
      <c r="Q514" s="30"/>
      <c r="R514" s="30"/>
      <c r="S514" s="30"/>
      <c r="T514" s="30"/>
      <c r="U514" s="30"/>
      <c r="V514" s="30"/>
      <c r="W514" s="30"/>
      <c r="X514" s="30"/>
      <c r="Y514" s="30"/>
      <c r="Z514" s="30">
        <v>56.33</v>
      </c>
      <c r="AA514" s="30">
        <v>214.59</v>
      </c>
      <c r="AB514" s="16">
        <f t="shared" si="14"/>
        <v>2804.41</v>
      </c>
      <c r="AC514" s="30">
        <v>2804.41</v>
      </c>
      <c r="AD514" s="38">
        <v>43403</v>
      </c>
      <c r="AE514" s="43" t="s">
        <v>1483</v>
      </c>
      <c r="AF514" s="34"/>
      <c r="AG514" s="26"/>
      <c r="AH514" s="26"/>
      <c r="AI514" s="26"/>
      <c r="AJ514" s="26"/>
    </row>
    <row r="515" spans="1:36" ht="27.6" x14ac:dyDescent="0.25">
      <c r="A515" s="43" t="s">
        <v>1102</v>
      </c>
      <c r="B515" s="83" t="s">
        <v>2922</v>
      </c>
      <c r="C515" s="83"/>
      <c r="D515" s="45" t="s">
        <v>2076</v>
      </c>
      <c r="E515" s="45" t="s">
        <v>2965</v>
      </c>
      <c r="F515" s="45" t="s">
        <v>1614</v>
      </c>
      <c r="G515" s="38">
        <v>43397</v>
      </c>
      <c r="H515" s="30">
        <v>45.88</v>
      </c>
      <c r="I515" s="30">
        <v>603.19000000000005</v>
      </c>
      <c r="J515" s="30">
        <v>161.93</v>
      </c>
      <c r="K515" s="30">
        <v>986.42</v>
      </c>
      <c r="L515" s="30"/>
      <c r="M515" s="30">
        <v>751.62</v>
      </c>
      <c r="N515" s="30"/>
      <c r="O515" s="30"/>
      <c r="P515" s="30"/>
      <c r="Q515" s="30"/>
      <c r="R515" s="30"/>
      <c r="S515" s="30"/>
      <c r="T515" s="30"/>
      <c r="U515" s="30"/>
      <c r="V515" s="30"/>
      <c r="W515" s="30"/>
      <c r="X515" s="30"/>
      <c r="Y515" s="30"/>
      <c r="Z515" s="30">
        <v>56.68</v>
      </c>
      <c r="AA515" s="30">
        <v>215.91</v>
      </c>
      <c r="AB515" s="16">
        <f t="shared" ref="AB515:AB548" si="15">SUM(H515:AA515)</f>
        <v>2821.6299999999997</v>
      </c>
      <c r="AC515" s="30">
        <v>2821.63</v>
      </c>
      <c r="AD515" s="38">
        <v>43417</v>
      </c>
      <c r="AE515" s="43" t="s">
        <v>1484</v>
      </c>
      <c r="AF515" s="34"/>
      <c r="AG515" s="26"/>
      <c r="AH515" s="26"/>
      <c r="AI515" s="26"/>
      <c r="AJ515" s="26"/>
    </row>
    <row r="516" spans="1:36" ht="27.6" x14ac:dyDescent="0.25">
      <c r="A516" s="43" t="s">
        <v>1103</v>
      </c>
      <c r="B516" s="83" t="s">
        <v>2922</v>
      </c>
      <c r="C516" s="83"/>
      <c r="D516" s="45" t="s">
        <v>2076</v>
      </c>
      <c r="E516" s="45" t="s">
        <v>2966</v>
      </c>
      <c r="F516" s="45" t="s">
        <v>1604</v>
      </c>
      <c r="G516" s="38">
        <v>43410</v>
      </c>
      <c r="H516" s="30">
        <v>45.88</v>
      </c>
      <c r="I516" s="30">
        <v>603.19000000000005</v>
      </c>
      <c r="J516" s="30">
        <v>161.93</v>
      </c>
      <c r="K516" s="30">
        <v>986.42</v>
      </c>
      <c r="L516" s="30"/>
      <c r="M516" s="30">
        <v>751.62</v>
      </c>
      <c r="N516" s="30"/>
      <c r="O516" s="30"/>
      <c r="P516" s="30"/>
      <c r="Q516" s="30"/>
      <c r="R516" s="30"/>
      <c r="S516" s="30"/>
      <c r="T516" s="30"/>
      <c r="U516" s="30"/>
      <c r="V516" s="30"/>
      <c r="W516" s="30"/>
      <c r="X516" s="30"/>
      <c r="Y516" s="30"/>
      <c r="Z516" s="30">
        <v>56.68</v>
      </c>
      <c r="AA516" s="30">
        <v>215.91</v>
      </c>
      <c r="AB516" s="16">
        <f t="shared" si="15"/>
        <v>2821.6299999999997</v>
      </c>
      <c r="AC516" s="30">
        <v>2821.63</v>
      </c>
      <c r="AD516" s="38">
        <v>43425</v>
      </c>
      <c r="AE516" s="43" t="s">
        <v>1485</v>
      </c>
      <c r="AF516" s="34"/>
      <c r="AG516" s="26"/>
      <c r="AH516" s="26"/>
      <c r="AI516" s="26"/>
      <c r="AJ516" s="26"/>
    </row>
    <row r="517" spans="1:36" ht="27.6" x14ac:dyDescent="0.25">
      <c r="A517" s="43" t="s">
        <v>1104</v>
      </c>
      <c r="B517" s="83" t="s">
        <v>2967</v>
      </c>
      <c r="C517" s="83"/>
      <c r="D517" s="45" t="s">
        <v>2076</v>
      </c>
      <c r="E517" s="45" t="s">
        <v>2968</v>
      </c>
      <c r="F517" s="45" t="s">
        <v>1616</v>
      </c>
      <c r="G517" s="38">
        <v>43426</v>
      </c>
      <c r="H517" s="30">
        <v>45.88</v>
      </c>
      <c r="I517" s="30">
        <v>603.19000000000005</v>
      </c>
      <c r="J517" s="30">
        <v>161.93</v>
      </c>
      <c r="K517" s="30">
        <v>986.42</v>
      </c>
      <c r="L517" s="30"/>
      <c r="M517" s="30">
        <v>751.62</v>
      </c>
      <c r="N517" s="30"/>
      <c r="O517" s="30"/>
      <c r="P517" s="30"/>
      <c r="Q517" s="30"/>
      <c r="R517" s="30"/>
      <c r="S517" s="30"/>
      <c r="T517" s="30"/>
      <c r="U517" s="30"/>
      <c r="V517" s="30"/>
      <c r="W517" s="30"/>
      <c r="X517" s="30"/>
      <c r="Y517" s="30"/>
      <c r="Z517" s="30">
        <v>56.68</v>
      </c>
      <c r="AA517" s="30">
        <v>215.91</v>
      </c>
      <c r="AB517" s="16">
        <f t="shared" si="15"/>
        <v>2821.6299999999997</v>
      </c>
      <c r="AC517" s="30">
        <v>2821.63</v>
      </c>
      <c r="AD517" s="38">
        <v>43453</v>
      </c>
      <c r="AE517" s="43" t="s">
        <v>1486</v>
      </c>
      <c r="AF517" s="34"/>
      <c r="AG517" s="26"/>
      <c r="AH517" s="26"/>
      <c r="AI517" s="26"/>
      <c r="AJ517" s="26"/>
    </row>
    <row r="518" spans="1:36" ht="27.6" x14ac:dyDescent="0.25">
      <c r="A518" s="43" t="s">
        <v>1105</v>
      </c>
      <c r="B518" s="83" t="s">
        <v>1904</v>
      </c>
      <c r="C518" s="83"/>
      <c r="D518" s="45" t="s">
        <v>2076</v>
      </c>
      <c r="E518" s="45" t="s">
        <v>2969</v>
      </c>
      <c r="F518" s="45" t="s">
        <v>1616</v>
      </c>
      <c r="G518" s="38">
        <v>43438</v>
      </c>
      <c r="H518" s="30">
        <v>45.88</v>
      </c>
      <c r="I518" s="30">
        <v>603.19000000000005</v>
      </c>
      <c r="J518" s="30">
        <v>161.93</v>
      </c>
      <c r="K518" s="30">
        <v>986.42</v>
      </c>
      <c r="L518" s="30"/>
      <c r="M518" s="30">
        <v>751.62</v>
      </c>
      <c r="N518" s="30"/>
      <c r="O518" s="30"/>
      <c r="P518" s="30"/>
      <c r="Q518" s="30"/>
      <c r="R518" s="30"/>
      <c r="S518" s="30"/>
      <c r="T518" s="30"/>
      <c r="U518" s="30"/>
      <c r="V518" s="30"/>
      <c r="W518" s="30"/>
      <c r="X518" s="30"/>
      <c r="Y518" s="30"/>
      <c r="Z518" s="30">
        <v>56.68</v>
      </c>
      <c r="AA518" s="30">
        <v>215.91</v>
      </c>
      <c r="AB518" s="16">
        <f t="shared" si="15"/>
        <v>2821.6299999999997</v>
      </c>
      <c r="AC518" s="30">
        <v>2821.63</v>
      </c>
      <c r="AD518" s="38">
        <v>43453</v>
      </c>
      <c r="AE518" s="43" t="s">
        <v>1487</v>
      </c>
      <c r="AF518" s="34"/>
      <c r="AG518" s="26"/>
      <c r="AH518" s="26"/>
      <c r="AI518" s="26"/>
      <c r="AJ518" s="26"/>
    </row>
    <row r="519" spans="1:36" ht="27.6" x14ac:dyDescent="0.25">
      <c r="A519" s="43" t="s">
        <v>1106</v>
      </c>
      <c r="B519" s="83" t="s">
        <v>1904</v>
      </c>
      <c r="C519" s="83"/>
      <c r="D519" s="45" t="s">
        <v>2076</v>
      </c>
      <c r="E519" s="45" t="s">
        <v>2970</v>
      </c>
      <c r="F519" s="45" t="s">
        <v>1616</v>
      </c>
      <c r="G519" s="38">
        <v>43440</v>
      </c>
      <c r="H519" s="30">
        <v>45.88</v>
      </c>
      <c r="I519" s="30">
        <v>603.19000000000005</v>
      </c>
      <c r="J519" s="30">
        <v>161.93</v>
      </c>
      <c r="K519" s="30">
        <v>986.42</v>
      </c>
      <c r="L519" s="30"/>
      <c r="M519" s="30">
        <v>751.62</v>
      </c>
      <c r="N519" s="30"/>
      <c r="O519" s="30"/>
      <c r="P519" s="30"/>
      <c r="Q519" s="30"/>
      <c r="R519" s="30"/>
      <c r="S519" s="30"/>
      <c r="T519" s="30"/>
      <c r="U519" s="30"/>
      <c r="V519" s="30"/>
      <c r="W519" s="30"/>
      <c r="X519" s="30"/>
      <c r="Y519" s="30"/>
      <c r="Z519" s="30">
        <v>56.68</v>
      </c>
      <c r="AA519" s="30">
        <v>215.91</v>
      </c>
      <c r="AB519" s="16">
        <f t="shared" si="15"/>
        <v>2821.6299999999997</v>
      </c>
      <c r="AC519" s="30">
        <v>2821.63</v>
      </c>
      <c r="AD519" s="38">
        <v>43448</v>
      </c>
      <c r="AE519" s="43" t="s">
        <v>1488</v>
      </c>
      <c r="AF519" s="34"/>
      <c r="AG519" s="26"/>
      <c r="AH519" s="26"/>
      <c r="AI519" s="26"/>
      <c r="AJ519" s="26"/>
    </row>
    <row r="520" spans="1:36" ht="27.6" x14ac:dyDescent="0.25">
      <c r="A520" s="43" t="s">
        <v>1107</v>
      </c>
      <c r="B520" s="83" t="s">
        <v>2971</v>
      </c>
      <c r="C520" s="83"/>
      <c r="D520" s="45" t="s">
        <v>2076</v>
      </c>
      <c r="E520" s="45" t="s">
        <v>2972</v>
      </c>
      <c r="F520" s="45" t="s">
        <v>1616</v>
      </c>
      <c r="G520" s="38">
        <v>43453</v>
      </c>
      <c r="H520" s="30">
        <v>45.88</v>
      </c>
      <c r="I520" s="30">
        <v>603.19000000000005</v>
      </c>
      <c r="J520" s="30">
        <v>161.93</v>
      </c>
      <c r="K520" s="30">
        <v>986.42</v>
      </c>
      <c r="L520" s="30"/>
      <c r="M520" s="30">
        <v>751.62</v>
      </c>
      <c r="N520" s="30"/>
      <c r="O520" s="30"/>
      <c r="P520" s="30"/>
      <c r="Q520" s="30"/>
      <c r="R520" s="30"/>
      <c r="S520" s="30"/>
      <c r="T520" s="30"/>
      <c r="U520" s="30"/>
      <c r="V520" s="30"/>
      <c r="W520" s="30"/>
      <c r="X520" s="30"/>
      <c r="Y520" s="30"/>
      <c r="Z520" s="30">
        <v>56.68</v>
      </c>
      <c r="AA520" s="30">
        <v>215.91</v>
      </c>
      <c r="AB520" s="16">
        <f t="shared" si="15"/>
        <v>2821.6299999999997</v>
      </c>
      <c r="AC520" s="30">
        <v>2821.63</v>
      </c>
      <c r="AD520" s="38">
        <v>43482</v>
      </c>
      <c r="AE520" s="43" t="s">
        <v>1489</v>
      </c>
      <c r="AF520" s="34"/>
      <c r="AG520" s="26"/>
      <c r="AH520" s="26"/>
      <c r="AI520" s="26"/>
      <c r="AJ520" s="26"/>
    </row>
    <row r="521" spans="1:36" ht="13.8" x14ac:dyDescent="0.25">
      <c r="A521" s="43" t="s">
        <v>1108</v>
      </c>
      <c r="B521" s="83" t="s">
        <v>2922</v>
      </c>
      <c r="C521" s="83"/>
      <c r="D521" s="45" t="s">
        <v>2076</v>
      </c>
      <c r="E521" s="45" t="s">
        <v>2973</v>
      </c>
      <c r="F521" s="45" t="s">
        <v>1629</v>
      </c>
      <c r="G521" s="38">
        <v>43157</v>
      </c>
      <c r="H521" s="30">
        <v>45.32</v>
      </c>
      <c r="I521" s="30">
        <v>595.82000000000005</v>
      </c>
      <c r="J521" s="30">
        <v>159.94999999999999</v>
      </c>
      <c r="K521" s="30">
        <v>974.38</v>
      </c>
      <c r="L521" s="30"/>
      <c r="M521" s="30">
        <v>742.45</v>
      </c>
      <c r="N521" s="30"/>
      <c r="O521" s="30"/>
      <c r="P521" s="30"/>
      <c r="Q521" s="30"/>
      <c r="R521" s="30"/>
      <c r="S521" s="30"/>
      <c r="T521" s="30"/>
      <c r="U521" s="30"/>
      <c r="V521" s="30"/>
      <c r="W521" s="30"/>
      <c r="X521" s="30"/>
      <c r="Y521" s="30"/>
      <c r="Z521" s="30">
        <v>55.98</v>
      </c>
      <c r="AA521" s="30">
        <v>213.27</v>
      </c>
      <c r="AB521" s="16">
        <f t="shared" si="15"/>
        <v>2787.17</v>
      </c>
      <c r="AC521" s="30">
        <v>2787.17</v>
      </c>
      <c r="AD521" s="38">
        <v>43161</v>
      </c>
      <c r="AE521" s="43" t="s">
        <v>1490</v>
      </c>
      <c r="AF521" s="34"/>
      <c r="AG521" s="26"/>
      <c r="AH521" s="26"/>
      <c r="AI521" s="26"/>
      <c r="AJ521" s="26"/>
    </row>
    <row r="522" spans="1:36" ht="27.6" x14ac:dyDescent="0.25">
      <c r="A522" s="43" t="s">
        <v>1109</v>
      </c>
      <c r="B522" s="83" t="s">
        <v>2974</v>
      </c>
      <c r="C522" s="83"/>
      <c r="D522" s="45" t="s">
        <v>2021</v>
      </c>
      <c r="E522" s="45" t="s">
        <v>2975</v>
      </c>
      <c r="F522" s="45" t="s">
        <v>1612</v>
      </c>
      <c r="G522" s="38">
        <v>43206</v>
      </c>
      <c r="H522" s="30">
        <v>45.32</v>
      </c>
      <c r="I522" s="30">
        <v>595.82000000000005</v>
      </c>
      <c r="J522" s="30">
        <v>159.94999999999999</v>
      </c>
      <c r="K522" s="30">
        <v>974.38</v>
      </c>
      <c r="L522" s="30"/>
      <c r="M522" s="30">
        <v>742.45</v>
      </c>
      <c r="N522" s="30"/>
      <c r="O522" s="30"/>
      <c r="P522" s="30"/>
      <c r="Q522" s="30"/>
      <c r="R522" s="30"/>
      <c r="S522" s="30"/>
      <c r="T522" s="30"/>
      <c r="U522" s="30"/>
      <c r="V522" s="30"/>
      <c r="W522" s="30"/>
      <c r="X522" s="30"/>
      <c r="Y522" s="30"/>
      <c r="Z522" s="30">
        <v>55.98</v>
      </c>
      <c r="AA522" s="30">
        <v>213.27</v>
      </c>
      <c r="AB522" s="16">
        <f t="shared" si="15"/>
        <v>2787.17</v>
      </c>
      <c r="AC522" s="30">
        <v>2787.17</v>
      </c>
      <c r="AD522" s="38">
        <v>43171</v>
      </c>
      <c r="AE522" s="43" t="s">
        <v>1491</v>
      </c>
      <c r="AF522" s="34"/>
      <c r="AG522" s="26"/>
      <c r="AH522" s="26"/>
      <c r="AI522" s="26"/>
      <c r="AJ522" s="26"/>
    </row>
    <row r="523" spans="1:36" ht="27.6" x14ac:dyDescent="0.25">
      <c r="A523" s="43" t="s">
        <v>1110</v>
      </c>
      <c r="B523" s="83" t="s">
        <v>2922</v>
      </c>
      <c r="C523" s="83"/>
      <c r="D523" s="45" t="s">
        <v>2076</v>
      </c>
      <c r="E523" s="45" t="s">
        <v>2976</v>
      </c>
      <c r="F523" s="45" t="s">
        <v>1820</v>
      </c>
      <c r="G523" s="38">
        <v>43173</v>
      </c>
      <c r="H523" s="30">
        <v>45.32</v>
      </c>
      <c r="I523" s="30">
        <v>595.82000000000005</v>
      </c>
      <c r="J523" s="30">
        <v>159.94999999999999</v>
      </c>
      <c r="K523" s="30">
        <v>974.38</v>
      </c>
      <c r="L523" s="30"/>
      <c r="M523" s="30">
        <v>742.45</v>
      </c>
      <c r="N523" s="30"/>
      <c r="O523" s="30"/>
      <c r="P523" s="30"/>
      <c r="Q523" s="30"/>
      <c r="R523" s="30"/>
      <c r="S523" s="30"/>
      <c r="T523" s="30"/>
      <c r="U523" s="30"/>
      <c r="V523" s="30"/>
      <c r="W523" s="30"/>
      <c r="X523" s="30"/>
      <c r="Y523" s="30"/>
      <c r="Z523" s="30">
        <v>55.98</v>
      </c>
      <c r="AA523" s="30">
        <v>213.27</v>
      </c>
      <c r="AB523" s="16">
        <f t="shared" si="15"/>
        <v>2787.17</v>
      </c>
      <c r="AC523" s="30">
        <v>2787.17</v>
      </c>
      <c r="AD523" s="38">
        <v>43186</v>
      </c>
      <c r="AE523" s="43" t="s">
        <v>1492</v>
      </c>
      <c r="AF523" s="34"/>
      <c r="AG523" s="26"/>
      <c r="AH523" s="26"/>
      <c r="AI523" s="26"/>
      <c r="AJ523" s="26"/>
    </row>
    <row r="524" spans="1:36" ht="27.6" x14ac:dyDescent="0.25">
      <c r="A524" s="43" t="s">
        <v>1111</v>
      </c>
      <c r="B524" s="83" t="s">
        <v>2922</v>
      </c>
      <c r="C524" s="83"/>
      <c r="D524" s="45" t="s">
        <v>2076</v>
      </c>
      <c r="E524" s="45" t="s">
        <v>2977</v>
      </c>
      <c r="F524" s="45" t="s">
        <v>1820</v>
      </c>
      <c r="G524" s="38">
        <v>43182</v>
      </c>
      <c r="H524" s="30">
        <v>45.32</v>
      </c>
      <c r="I524" s="30">
        <v>595.82000000000005</v>
      </c>
      <c r="J524" s="30">
        <v>159.94999999999999</v>
      </c>
      <c r="K524" s="30">
        <v>974.38</v>
      </c>
      <c r="L524" s="30"/>
      <c r="M524" s="30">
        <v>742.45</v>
      </c>
      <c r="N524" s="30"/>
      <c r="O524" s="30"/>
      <c r="P524" s="30"/>
      <c r="Q524" s="30"/>
      <c r="R524" s="30"/>
      <c r="S524" s="30"/>
      <c r="T524" s="30"/>
      <c r="U524" s="30"/>
      <c r="V524" s="30"/>
      <c r="W524" s="30"/>
      <c r="X524" s="30"/>
      <c r="Y524" s="30"/>
      <c r="Z524" s="30">
        <v>55.98</v>
      </c>
      <c r="AA524" s="30">
        <v>213.27</v>
      </c>
      <c r="AB524" s="16">
        <f t="shared" si="15"/>
        <v>2787.17</v>
      </c>
      <c r="AC524" s="30">
        <v>2787.17</v>
      </c>
      <c r="AD524" s="38">
        <v>43186</v>
      </c>
      <c r="AE524" s="43" t="s">
        <v>1493</v>
      </c>
      <c r="AF524" s="34"/>
      <c r="AG524" s="26"/>
      <c r="AH524" s="26"/>
      <c r="AI524" s="26"/>
      <c r="AJ524" s="26"/>
    </row>
    <row r="525" spans="1:36" ht="13.8" x14ac:dyDescent="0.25">
      <c r="A525" s="43" t="s">
        <v>1112</v>
      </c>
      <c r="B525" s="83" t="s">
        <v>2922</v>
      </c>
      <c r="C525" s="83"/>
      <c r="D525" s="45" t="s">
        <v>2076</v>
      </c>
      <c r="E525" s="45" t="s">
        <v>2978</v>
      </c>
      <c r="F525" s="45" t="s">
        <v>1629</v>
      </c>
      <c r="G525" s="38">
        <v>43196</v>
      </c>
      <c r="H525" s="30">
        <v>45.44</v>
      </c>
      <c r="I525" s="30">
        <v>597.4</v>
      </c>
      <c r="J525" s="30">
        <v>160.38</v>
      </c>
      <c r="K525" s="30">
        <v>976.96</v>
      </c>
      <c r="L525" s="30"/>
      <c r="M525" s="30">
        <v>744.41</v>
      </c>
      <c r="N525" s="30"/>
      <c r="O525" s="30"/>
      <c r="P525" s="30"/>
      <c r="Q525" s="30"/>
      <c r="R525" s="30"/>
      <c r="S525" s="30"/>
      <c r="T525" s="30"/>
      <c r="U525" s="30"/>
      <c r="V525" s="30"/>
      <c r="W525" s="30"/>
      <c r="X525" s="30"/>
      <c r="Y525" s="30"/>
      <c r="Z525" s="30">
        <v>56.13</v>
      </c>
      <c r="AA525" s="30">
        <v>213.84</v>
      </c>
      <c r="AB525" s="16">
        <f t="shared" si="15"/>
        <v>2794.56</v>
      </c>
      <c r="AC525" s="30">
        <v>2794.56</v>
      </c>
      <c r="AD525" s="38">
        <v>43231</v>
      </c>
      <c r="AE525" s="43" t="s">
        <v>1494</v>
      </c>
      <c r="AF525" s="34"/>
      <c r="AG525" s="26"/>
      <c r="AH525" s="26"/>
      <c r="AI525" s="26"/>
      <c r="AJ525" s="26"/>
    </row>
    <row r="526" spans="1:36" ht="27.6" x14ac:dyDescent="0.25">
      <c r="A526" s="43" t="s">
        <v>1113</v>
      </c>
      <c r="B526" s="83" t="s">
        <v>2979</v>
      </c>
      <c r="C526" s="83"/>
      <c r="D526" s="45" t="s">
        <v>2076</v>
      </c>
      <c r="E526" s="45" t="s">
        <v>2980</v>
      </c>
      <c r="F526" s="45" t="s">
        <v>1616</v>
      </c>
      <c r="G526" s="38">
        <v>43203</v>
      </c>
      <c r="H526" s="30">
        <v>45.44</v>
      </c>
      <c r="I526" s="30">
        <v>597.4</v>
      </c>
      <c r="J526" s="30">
        <v>160.38</v>
      </c>
      <c r="K526" s="30">
        <v>976.96</v>
      </c>
      <c r="L526" s="30"/>
      <c r="M526" s="30">
        <v>744.41</v>
      </c>
      <c r="N526" s="30"/>
      <c r="O526" s="30"/>
      <c r="P526" s="30"/>
      <c r="Q526" s="30"/>
      <c r="R526" s="30"/>
      <c r="S526" s="30"/>
      <c r="T526" s="30"/>
      <c r="U526" s="30"/>
      <c r="V526" s="30"/>
      <c r="W526" s="30"/>
      <c r="X526" s="30"/>
      <c r="Y526" s="30"/>
      <c r="Z526" s="30">
        <v>56.13</v>
      </c>
      <c r="AA526" s="30">
        <v>213.84</v>
      </c>
      <c r="AB526" s="16">
        <f t="shared" si="15"/>
        <v>2794.56</v>
      </c>
      <c r="AC526" s="30">
        <v>2794.56</v>
      </c>
      <c r="AD526" s="38">
        <v>43230</v>
      </c>
      <c r="AE526" s="43" t="s">
        <v>1495</v>
      </c>
      <c r="AF526" s="34"/>
      <c r="AG526" s="26"/>
      <c r="AH526" s="26"/>
      <c r="AI526" s="26"/>
      <c r="AJ526" s="26"/>
    </row>
    <row r="527" spans="1:36" ht="27.6" x14ac:dyDescent="0.25">
      <c r="A527" s="43" t="s">
        <v>1114</v>
      </c>
      <c r="B527" s="83" t="s">
        <v>2955</v>
      </c>
      <c r="C527" s="83"/>
      <c r="D527" s="45" t="s">
        <v>2076</v>
      </c>
      <c r="E527" s="45" t="s">
        <v>2981</v>
      </c>
      <c r="F527" s="45" t="s">
        <v>1616</v>
      </c>
      <c r="G527" s="38">
        <v>43209</v>
      </c>
      <c r="H527" s="30">
        <v>45.44</v>
      </c>
      <c r="I527" s="30">
        <v>597.4</v>
      </c>
      <c r="J527" s="30">
        <v>160.38</v>
      </c>
      <c r="K527" s="30">
        <v>976.96</v>
      </c>
      <c r="L527" s="30"/>
      <c r="M527" s="30">
        <v>744.41</v>
      </c>
      <c r="N527" s="30"/>
      <c r="O527" s="30"/>
      <c r="P527" s="30"/>
      <c r="Q527" s="30"/>
      <c r="R527" s="30"/>
      <c r="S527" s="30"/>
      <c r="T527" s="30"/>
      <c r="U527" s="30"/>
      <c r="V527" s="30"/>
      <c r="W527" s="30"/>
      <c r="X527" s="30"/>
      <c r="Y527" s="30"/>
      <c r="Z527" s="30">
        <v>56.13</v>
      </c>
      <c r="AA527" s="30">
        <v>213.84</v>
      </c>
      <c r="AB527" s="16">
        <f t="shared" si="15"/>
        <v>2794.56</v>
      </c>
      <c r="AC527" s="30">
        <v>2794.56</v>
      </c>
      <c r="AD527" s="38">
        <v>43236</v>
      </c>
      <c r="AE527" s="43" t="s">
        <v>1496</v>
      </c>
      <c r="AF527" s="34"/>
      <c r="AG527" s="26"/>
      <c r="AH527" s="26"/>
      <c r="AI527" s="26"/>
      <c r="AJ527" s="26"/>
    </row>
    <row r="528" spans="1:36" ht="27.6" x14ac:dyDescent="0.25">
      <c r="A528" s="43" t="s">
        <v>1115</v>
      </c>
      <c r="B528" s="83" t="s">
        <v>2927</v>
      </c>
      <c r="C528" s="83"/>
      <c r="D528" s="45" t="s">
        <v>2076</v>
      </c>
      <c r="E528" s="45" t="s">
        <v>2982</v>
      </c>
      <c r="F528" s="45" t="s">
        <v>1616</v>
      </c>
      <c r="G528" s="38">
        <v>43216</v>
      </c>
      <c r="H528" s="30">
        <v>45.44</v>
      </c>
      <c r="I528" s="30">
        <v>597.4</v>
      </c>
      <c r="J528" s="30">
        <v>160.38</v>
      </c>
      <c r="K528" s="30">
        <v>976.96</v>
      </c>
      <c r="L528" s="30"/>
      <c r="M528" s="30">
        <v>744.41</v>
      </c>
      <c r="N528" s="30"/>
      <c r="O528" s="30"/>
      <c r="P528" s="30"/>
      <c r="Q528" s="30"/>
      <c r="R528" s="30"/>
      <c r="S528" s="30"/>
      <c r="T528" s="30"/>
      <c r="U528" s="30"/>
      <c r="V528" s="30"/>
      <c r="W528" s="30"/>
      <c r="X528" s="30"/>
      <c r="Y528" s="30"/>
      <c r="Z528" s="30">
        <v>56.13</v>
      </c>
      <c r="AA528" s="30">
        <v>213.84</v>
      </c>
      <c r="AB528" s="16">
        <f t="shared" si="15"/>
        <v>2794.56</v>
      </c>
      <c r="AC528" s="30">
        <v>2794.56</v>
      </c>
      <c r="AD528" s="38">
        <v>43252</v>
      </c>
      <c r="AE528" s="43" t="s">
        <v>1497</v>
      </c>
      <c r="AF528" s="34"/>
      <c r="AG528" s="26"/>
      <c r="AH528" s="26"/>
      <c r="AI528" s="26"/>
      <c r="AJ528" s="26"/>
    </row>
    <row r="529" spans="1:37" s="469" customFormat="1" ht="13.8" x14ac:dyDescent="0.25">
      <c r="A529" s="444" t="s">
        <v>1136</v>
      </c>
      <c r="B529" s="465" t="s">
        <v>2922</v>
      </c>
      <c r="C529" s="465"/>
      <c r="D529" s="466" t="s">
        <v>2076</v>
      </c>
      <c r="E529" s="466" t="s">
        <v>4940</v>
      </c>
      <c r="F529" s="466" t="s">
        <v>4762</v>
      </c>
      <c r="G529" s="467">
        <v>43472</v>
      </c>
      <c r="H529" s="430">
        <v>45.88</v>
      </c>
      <c r="I529" s="430">
        <v>603.19000000000005</v>
      </c>
      <c r="J529" s="430">
        <v>161.93</v>
      </c>
      <c r="K529" s="430">
        <v>986.42</v>
      </c>
      <c r="L529" s="430"/>
      <c r="M529" s="430">
        <v>751.62</v>
      </c>
      <c r="N529" s="430"/>
      <c r="O529" s="430"/>
      <c r="P529" s="430"/>
      <c r="Q529" s="430"/>
      <c r="R529" s="430"/>
      <c r="S529" s="430"/>
      <c r="T529" s="430"/>
      <c r="U529" s="430"/>
      <c r="V529" s="430"/>
      <c r="W529" s="430"/>
      <c r="X529" s="430"/>
      <c r="Y529" s="430"/>
      <c r="Z529" s="430">
        <v>56.68</v>
      </c>
      <c r="AA529" s="430">
        <v>215.91</v>
      </c>
      <c r="AB529" s="430">
        <f t="shared" si="15"/>
        <v>2821.6299999999997</v>
      </c>
      <c r="AC529" s="430"/>
      <c r="AD529" s="467"/>
      <c r="AE529" s="444"/>
      <c r="AF529" s="468"/>
      <c r="AG529" s="428"/>
      <c r="AH529" s="428"/>
      <c r="AI529" s="428"/>
      <c r="AJ529" s="428"/>
      <c r="AK529" s="472" t="s">
        <v>6354</v>
      </c>
    </row>
    <row r="530" spans="1:37" ht="13.8" x14ac:dyDescent="0.25">
      <c r="A530" s="43" t="s">
        <v>1116</v>
      </c>
      <c r="B530" s="83" t="s">
        <v>2922</v>
      </c>
      <c r="C530" s="83"/>
      <c r="D530" s="45" t="s">
        <v>2076</v>
      </c>
      <c r="E530" s="45" t="s">
        <v>2983</v>
      </c>
      <c r="F530" s="45" t="s">
        <v>1600</v>
      </c>
      <c r="G530" s="38">
        <v>43543</v>
      </c>
      <c r="H530" s="30">
        <v>46.08</v>
      </c>
      <c r="I530" s="30">
        <v>605.82000000000005</v>
      </c>
      <c r="J530" s="30">
        <v>162.63999999999999</v>
      </c>
      <c r="K530" s="30">
        <v>990.72</v>
      </c>
      <c r="L530" s="30"/>
      <c r="M530" s="30">
        <v>754.9</v>
      </c>
      <c r="N530" s="30"/>
      <c r="O530" s="30"/>
      <c r="P530" s="30"/>
      <c r="Q530" s="30"/>
      <c r="R530" s="30"/>
      <c r="S530" s="30"/>
      <c r="T530" s="30"/>
      <c r="U530" s="30"/>
      <c r="V530" s="30"/>
      <c r="W530" s="30"/>
      <c r="X530" s="30"/>
      <c r="Y530" s="30"/>
      <c r="Z530" s="30">
        <v>56.92</v>
      </c>
      <c r="AA530" s="30">
        <v>216.85</v>
      </c>
      <c r="AB530" s="16">
        <f t="shared" si="15"/>
        <v>2833.9300000000003</v>
      </c>
      <c r="AC530" s="30">
        <v>2833.93</v>
      </c>
      <c r="AD530" s="38">
        <v>43558</v>
      </c>
      <c r="AE530" s="43" t="s">
        <v>1498</v>
      </c>
      <c r="AF530" s="34"/>
      <c r="AG530" s="26"/>
      <c r="AH530" s="26"/>
      <c r="AI530" s="26"/>
      <c r="AJ530" s="26"/>
    </row>
    <row r="531" spans="1:37" ht="27.6" x14ac:dyDescent="0.25">
      <c r="A531" s="43" t="s">
        <v>1117</v>
      </c>
      <c r="B531" s="83" t="s">
        <v>1714</v>
      </c>
      <c r="C531" s="83"/>
      <c r="D531" s="45" t="s">
        <v>2021</v>
      </c>
      <c r="E531" s="45" t="s">
        <v>2984</v>
      </c>
      <c r="F531" s="45" t="s">
        <v>1633</v>
      </c>
      <c r="G531" s="38">
        <v>43572</v>
      </c>
      <c r="H531" s="30">
        <v>46.08</v>
      </c>
      <c r="I531" s="30">
        <v>605.82000000000005</v>
      </c>
      <c r="J531" s="30">
        <v>162.63999999999999</v>
      </c>
      <c r="K531" s="30">
        <v>990.72</v>
      </c>
      <c r="L531" s="30"/>
      <c r="M531" s="30">
        <v>754.9</v>
      </c>
      <c r="N531" s="30"/>
      <c r="O531" s="30"/>
      <c r="P531" s="30"/>
      <c r="Q531" s="30"/>
      <c r="R531" s="30"/>
      <c r="S531" s="30"/>
      <c r="T531" s="30"/>
      <c r="U531" s="30"/>
      <c r="V531" s="30"/>
      <c r="W531" s="30"/>
      <c r="X531" s="30"/>
      <c r="Y531" s="30"/>
      <c r="Z531" s="30">
        <v>56.92</v>
      </c>
      <c r="AA531" s="30">
        <v>216.85</v>
      </c>
      <c r="AB531" s="16">
        <f t="shared" si="15"/>
        <v>2833.9300000000003</v>
      </c>
      <c r="AC531" s="30">
        <v>2888.29</v>
      </c>
      <c r="AD531" s="38">
        <v>44053</v>
      </c>
      <c r="AE531" s="43" t="s">
        <v>1499</v>
      </c>
      <c r="AF531" s="34"/>
      <c r="AG531" s="26"/>
      <c r="AH531" s="26"/>
      <c r="AI531" s="26"/>
      <c r="AJ531" s="26"/>
    </row>
    <row r="532" spans="1:37" ht="27.6" x14ac:dyDescent="0.25">
      <c r="A532" s="43" t="s">
        <v>1118</v>
      </c>
      <c r="B532" s="83" t="s">
        <v>2927</v>
      </c>
      <c r="C532" s="83"/>
      <c r="D532" s="45" t="s">
        <v>2076</v>
      </c>
      <c r="E532" s="45" t="s">
        <v>2985</v>
      </c>
      <c r="F532" s="45" t="s">
        <v>1616</v>
      </c>
      <c r="G532" s="38">
        <v>43551</v>
      </c>
      <c r="H532" s="30">
        <v>46.08</v>
      </c>
      <c r="I532" s="30">
        <v>605.82000000000005</v>
      </c>
      <c r="J532" s="30">
        <v>162.63999999999999</v>
      </c>
      <c r="K532" s="30">
        <v>990.72</v>
      </c>
      <c r="L532" s="30"/>
      <c r="M532" s="30">
        <v>754.9</v>
      </c>
      <c r="N532" s="30"/>
      <c r="O532" s="30"/>
      <c r="P532" s="30"/>
      <c r="Q532" s="30"/>
      <c r="R532" s="30"/>
      <c r="S532" s="30"/>
      <c r="T532" s="30"/>
      <c r="U532" s="30"/>
      <c r="V532" s="30"/>
      <c r="W532" s="30"/>
      <c r="X532" s="30"/>
      <c r="Y532" s="30"/>
      <c r="Z532" s="30">
        <v>56.92</v>
      </c>
      <c r="AA532" s="30">
        <v>216.85</v>
      </c>
      <c r="AB532" s="16">
        <f t="shared" si="15"/>
        <v>2833.9300000000003</v>
      </c>
      <c r="AC532" s="30">
        <v>2833.93</v>
      </c>
      <c r="AD532" s="38">
        <v>43565</v>
      </c>
      <c r="AE532" s="43" t="s">
        <v>1500</v>
      </c>
      <c r="AF532" s="34"/>
      <c r="AG532" s="26"/>
      <c r="AH532" s="26"/>
      <c r="AI532" s="26"/>
      <c r="AJ532" s="26"/>
    </row>
    <row r="533" spans="1:37" ht="13.2" customHeight="1" x14ac:dyDescent="0.25">
      <c r="A533" s="43" t="s">
        <v>1119</v>
      </c>
      <c r="B533" s="83" t="s">
        <v>2986</v>
      </c>
      <c r="C533" s="83"/>
      <c r="D533" s="45" t="s">
        <v>2076</v>
      </c>
      <c r="E533" s="45" t="s">
        <v>2987</v>
      </c>
      <c r="F533" s="45" t="s">
        <v>1630</v>
      </c>
      <c r="G533" s="38">
        <v>43567</v>
      </c>
      <c r="H533" s="30">
        <v>46.08</v>
      </c>
      <c r="I533" s="30">
        <v>605.82000000000005</v>
      </c>
      <c r="J533" s="30">
        <v>162.63999999999999</v>
      </c>
      <c r="K533" s="30">
        <v>990.72</v>
      </c>
      <c r="L533" s="30"/>
      <c r="M533" s="30">
        <v>754.9</v>
      </c>
      <c r="N533" s="30"/>
      <c r="O533" s="30"/>
      <c r="P533" s="30"/>
      <c r="Q533" s="30"/>
      <c r="R533" s="30"/>
      <c r="S533" s="30"/>
      <c r="T533" s="30"/>
      <c r="U533" s="30"/>
      <c r="V533" s="30"/>
      <c r="W533" s="30"/>
      <c r="X533" s="30"/>
      <c r="Y533" s="30"/>
      <c r="Z533" s="30">
        <v>56.92</v>
      </c>
      <c r="AA533" s="30">
        <v>216.85</v>
      </c>
      <c r="AB533" s="16">
        <f t="shared" si="15"/>
        <v>2833.9300000000003</v>
      </c>
      <c r="AC533" s="30">
        <v>2833.93</v>
      </c>
      <c r="AD533" s="38">
        <v>43579</v>
      </c>
      <c r="AE533" s="43" t="s">
        <v>1501</v>
      </c>
      <c r="AF533" s="34"/>
      <c r="AG533" s="26"/>
      <c r="AH533" s="26"/>
      <c r="AI533" s="26"/>
      <c r="AJ533" s="26"/>
    </row>
    <row r="534" spans="1:37" ht="13.8" x14ac:dyDescent="0.25">
      <c r="A534" s="43" t="s">
        <v>1120</v>
      </c>
      <c r="B534" s="83" t="s">
        <v>2988</v>
      </c>
      <c r="C534" s="83"/>
      <c r="D534" s="45" t="s">
        <v>2076</v>
      </c>
      <c r="E534" s="45" t="s">
        <v>2989</v>
      </c>
      <c r="F534" s="45" t="s">
        <v>1619</v>
      </c>
      <c r="G534" s="38">
        <v>43564</v>
      </c>
      <c r="H534" s="30">
        <v>46.08</v>
      </c>
      <c r="I534" s="30">
        <v>605.82000000000005</v>
      </c>
      <c r="J534" s="30">
        <v>162.63999999999999</v>
      </c>
      <c r="K534" s="30">
        <v>990.72</v>
      </c>
      <c r="L534" s="30"/>
      <c r="M534" s="30">
        <v>754.9</v>
      </c>
      <c r="N534" s="30"/>
      <c r="O534" s="30"/>
      <c r="P534" s="30"/>
      <c r="Q534" s="30"/>
      <c r="R534" s="30"/>
      <c r="S534" s="30"/>
      <c r="T534" s="30"/>
      <c r="U534" s="30"/>
      <c r="V534" s="30"/>
      <c r="W534" s="30"/>
      <c r="X534" s="30"/>
      <c r="Y534" s="30"/>
      <c r="Z534" s="30">
        <v>56.92</v>
      </c>
      <c r="AA534" s="30">
        <v>216.85</v>
      </c>
      <c r="AB534" s="16">
        <f t="shared" si="15"/>
        <v>2833.9300000000003</v>
      </c>
      <c r="AC534" s="30">
        <v>2833.93</v>
      </c>
      <c r="AD534" s="38">
        <v>43579</v>
      </c>
      <c r="AE534" s="43" t="s">
        <v>1502</v>
      </c>
      <c r="AF534" s="34"/>
      <c r="AG534" s="26"/>
      <c r="AH534" s="26"/>
      <c r="AI534" s="26"/>
      <c r="AJ534" s="26"/>
    </row>
    <row r="535" spans="1:37" ht="27.6" x14ac:dyDescent="0.25">
      <c r="A535" s="43" t="s">
        <v>1121</v>
      </c>
      <c r="B535" s="83" t="s">
        <v>2990</v>
      </c>
      <c r="C535" s="83"/>
      <c r="D535" s="45" t="s">
        <v>2076</v>
      </c>
      <c r="E535" s="45" t="s">
        <v>3118</v>
      </c>
      <c r="F535" s="45" t="s">
        <v>1616</v>
      </c>
      <c r="G535" s="38">
        <v>43572</v>
      </c>
      <c r="H535" s="30">
        <v>46.04</v>
      </c>
      <c r="I535" s="30">
        <v>605.29</v>
      </c>
      <c r="J535" s="30">
        <v>162.49</v>
      </c>
      <c r="K535" s="30">
        <v>989.86</v>
      </c>
      <c r="L535" s="30"/>
      <c r="M535" s="30">
        <v>754.24</v>
      </c>
      <c r="N535" s="30"/>
      <c r="O535" s="30"/>
      <c r="P535" s="30"/>
      <c r="Q535" s="30"/>
      <c r="R535" s="30"/>
      <c r="S535" s="30"/>
      <c r="T535" s="30"/>
      <c r="U535" s="30"/>
      <c r="V535" s="30"/>
      <c r="W535" s="30"/>
      <c r="X535" s="30"/>
      <c r="Y535" s="30"/>
      <c r="Z535" s="30">
        <v>56.87</v>
      </c>
      <c r="AA535" s="30">
        <v>216.66</v>
      </c>
      <c r="AB535" s="16">
        <f t="shared" si="15"/>
        <v>2831.45</v>
      </c>
      <c r="AC535" s="30">
        <v>2831.45</v>
      </c>
      <c r="AD535" s="38">
        <v>43585</v>
      </c>
      <c r="AE535" s="43" t="s">
        <v>1503</v>
      </c>
      <c r="AF535" s="34"/>
      <c r="AG535" s="26"/>
      <c r="AH535" s="26"/>
      <c r="AI535" s="26"/>
      <c r="AJ535" s="26"/>
    </row>
    <row r="536" spans="1:37" ht="13.8" x14ac:dyDescent="0.25">
      <c r="A536" s="43" t="s">
        <v>1122</v>
      </c>
      <c r="B536" s="83" t="s">
        <v>2988</v>
      </c>
      <c r="C536" s="83"/>
      <c r="D536" s="45" t="s">
        <v>2076</v>
      </c>
      <c r="E536" s="45" t="s">
        <v>2991</v>
      </c>
      <c r="F536" s="45" t="s">
        <v>1619</v>
      </c>
      <c r="G536" s="38">
        <v>43572</v>
      </c>
      <c r="H536" s="30">
        <v>46.08</v>
      </c>
      <c r="I536" s="30">
        <v>605.82000000000005</v>
      </c>
      <c r="J536" s="30">
        <v>162.63999999999999</v>
      </c>
      <c r="K536" s="30">
        <v>990.72</v>
      </c>
      <c r="L536" s="30"/>
      <c r="M536" s="30">
        <v>754.9</v>
      </c>
      <c r="N536" s="30"/>
      <c r="O536" s="30"/>
      <c r="P536" s="30"/>
      <c r="Q536" s="30"/>
      <c r="R536" s="30"/>
      <c r="S536" s="30"/>
      <c r="T536" s="30"/>
      <c r="U536" s="30"/>
      <c r="V536" s="30"/>
      <c r="W536" s="30"/>
      <c r="X536" s="30"/>
      <c r="Y536" s="30"/>
      <c r="Z536" s="30">
        <v>56.92</v>
      </c>
      <c r="AA536" s="30">
        <v>216.85</v>
      </c>
      <c r="AB536" s="16">
        <f t="shared" si="15"/>
        <v>2833.9300000000003</v>
      </c>
      <c r="AC536" s="30">
        <v>2833.93</v>
      </c>
      <c r="AD536" s="38">
        <v>43579</v>
      </c>
      <c r="AE536" s="43" t="s">
        <v>1504</v>
      </c>
      <c r="AF536" s="34"/>
      <c r="AG536" s="26"/>
      <c r="AH536" s="26"/>
      <c r="AI536" s="26"/>
      <c r="AJ536" s="26"/>
    </row>
    <row r="537" spans="1:37" ht="13.8" x14ac:dyDescent="0.25">
      <c r="A537" s="43" t="s">
        <v>1123</v>
      </c>
      <c r="B537" s="83" t="s">
        <v>2922</v>
      </c>
      <c r="C537" s="83"/>
      <c r="D537" s="45" t="s">
        <v>2076</v>
      </c>
      <c r="E537" s="45" t="s">
        <v>2992</v>
      </c>
      <c r="F537" s="45" t="s">
        <v>1629</v>
      </c>
      <c r="G537" s="38">
        <v>43852</v>
      </c>
      <c r="H537" s="30">
        <v>46.6</v>
      </c>
      <c r="I537" s="30">
        <v>612.65</v>
      </c>
      <c r="J537" s="30">
        <v>164.47</v>
      </c>
      <c r="K537" s="30">
        <v>1001.9</v>
      </c>
      <c r="L537" s="30"/>
      <c r="M537" s="30">
        <v>763.42</v>
      </c>
      <c r="N537" s="30"/>
      <c r="O537" s="30"/>
      <c r="P537" s="30"/>
      <c r="Q537" s="30"/>
      <c r="R537" s="30"/>
      <c r="S537" s="30"/>
      <c r="T537" s="30"/>
      <c r="U537" s="30"/>
      <c r="V537" s="30"/>
      <c r="W537" s="30"/>
      <c r="X537" s="30"/>
      <c r="Y537" s="30"/>
      <c r="Z537" s="30">
        <v>57.56</v>
      </c>
      <c r="AA537" s="30">
        <v>219.29</v>
      </c>
      <c r="AB537" s="16">
        <f t="shared" si="15"/>
        <v>2865.89</v>
      </c>
      <c r="AC537" s="30">
        <v>2865.89</v>
      </c>
      <c r="AD537" s="38">
        <v>43859</v>
      </c>
      <c r="AE537" s="43" t="s">
        <v>1505</v>
      </c>
      <c r="AF537" s="34"/>
      <c r="AG537" s="26"/>
      <c r="AH537" s="26"/>
      <c r="AI537" s="26"/>
      <c r="AJ537" s="26"/>
    </row>
    <row r="538" spans="1:37" ht="13.8" x14ac:dyDescent="0.25">
      <c r="A538" s="43" t="s">
        <v>1124</v>
      </c>
      <c r="B538" s="83" t="s">
        <v>2075</v>
      </c>
      <c r="C538" s="83"/>
      <c r="D538" s="45" t="s">
        <v>2076</v>
      </c>
      <c r="E538" s="45" t="s">
        <v>2993</v>
      </c>
      <c r="F538" s="45" t="s">
        <v>1619</v>
      </c>
      <c r="G538" s="38">
        <v>43609</v>
      </c>
      <c r="H538" s="30">
        <v>46.04</v>
      </c>
      <c r="I538" s="30">
        <v>605.29</v>
      </c>
      <c r="J538" s="30">
        <v>162.49</v>
      </c>
      <c r="K538" s="30">
        <v>989.86</v>
      </c>
      <c r="L538" s="30"/>
      <c r="M538" s="30">
        <v>754.24</v>
      </c>
      <c r="N538" s="30"/>
      <c r="O538" s="30"/>
      <c r="P538" s="30"/>
      <c r="Q538" s="30"/>
      <c r="R538" s="30"/>
      <c r="S538" s="30"/>
      <c r="T538" s="30"/>
      <c r="U538" s="30"/>
      <c r="V538" s="30"/>
      <c r="W538" s="30"/>
      <c r="X538" s="30"/>
      <c r="Y538" s="30"/>
      <c r="Z538" s="30">
        <v>56.87</v>
      </c>
      <c r="AA538" s="30">
        <v>216.66</v>
      </c>
      <c r="AB538" s="16">
        <f t="shared" si="15"/>
        <v>2831.45</v>
      </c>
      <c r="AC538" s="30">
        <v>2831.45</v>
      </c>
      <c r="AD538" s="38">
        <v>43619</v>
      </c>
      <c r="AE538" s="43" t="s">
        <v>1506</v>
      </c>
      <c r="AF538" s="34"/>
      <c r="AG538" s="26"/>
      <c r="AH538" s="26"/>
      <c r="AI538" s="26"/>
      <c r="AJ538" s="26"/>
    </row>
    <row r="539" spans="1:37" ht="27.6" x14ac:dyDescent="0.25">
      <c r="A539" s="43" t="s">
        <v>1125</v>
      </c>
      <c r="B539" s="83" t="s">
        <v>2922</v>
      </c>
      <c r="C539" s="83"/>
      <c r="D539" s="45" t="s">
        <v>2076</v>
      </c>
      <c r="E539" s="45" t="s">
        <v>2994</v>
      </c>
      <c r="F539" s="45" t="s">
        <v>1600</v>
      </c>
      <c r="G539" s="38">
        <v>43480</v>
      </c>
      <c r="H539" s="30">
        <v>45.88</v>
      </c>
      <c r="I539" s="30">
        <v>603.19000000000005</v>
      </c>
      <c r="J539" s="30">
        <v>161.93</v>
      </c>
      <c r="K539" s="30">
        <v>986.42</v>
      </c>
      <c r="L539" s="30"/>
      <c r="M539" s="30">
        <v>751.62</v>
      </c>
      <c r="N539" s="30"/>
      <c r="O539" s="30"/>
      <c r="P539" s="30"/>
      <c r="Q539" s="30"/>
      <c r="R539" s="30"/>
      <c r="S539" s="30"/>
      <c r="T539" s="30"/>
      <c r="U539" s="30"/>
      <c r="V539" s="30"/>
      <c r="W539" s="30"/>
      <c r="X539" s="30"/>
      <c r="Y539" s="30"/>
      <c r="Z539" s="30">
        <v>56.68</v>
      </c>
      <c r="AA539" s="30">
        <v>215.91</v>
      </c>
      <c r="AB539" s="16">
        <f t="shared" si="15"/>
        <v>2821.6299999999997</v>
      </c>
      <c r="AC539" s="30">
        <v>2834.04</v>
      </c>
      <c r="AD539" s="38">
        <v>43544</v>
      </c>
      <c r="AE539" s="43" t="s">
        <v>1507</v>
      </c>
      <c r="AF539" s="34"/>
      <c r="AG539" s="26"/>
      <c r="AH539" s="26"/>
      <c r="AI539" s="26"/>
      <c r="AJ539" s="26"/>
    </row>
    <row r="540" spans="1:37" ht="13.8" x14ac:dyDescent="0.25">
      <c r="A540" s="43" t="s">
        <v>1126</v>
      </c>
      <c r="B540" s="83" t="s">
        <v>2957</v>
      </c>
      <c r="C540" s="83"/>
      <c r="D540" s="45" t="s">
        <v>2076</v>
      </c>
      <c r="E540" s="45" t="s">
        <v>2411</v>
      </c>
      <c r="F540" s="45" t="s">
        <v>1619</v>
      </c>
      <c r="G540" s="38">
        <v>43622</v>
      </c>
      <c r="H540" s="30">
        <v>67.709999999999994</v>
      </c>
      <c r="I540" s="30">
        <v>893.72</v>
      </c>
      <c r="J540" s="30">
        <v>239.68</v>
      </c>
      <c r="K540" s="30">
        <v>1461.09</v>
      </c>
      <c r="L540" s="30"/>
      <c r="M540" s="30">
        <v>1113.08</v>
      </c>
      <c r="N540" s="30"/>
      <c r="O540" s="30"/>
      <c r="P540" s="30"/>
      <c r="Q540" s="30"/>
      <c r="R540" s="30"/>
      <c r="S540" s="30"/>
      <c r="T540" s="30"/>
      <c r="U540" s="30"/>
      <c r="V540" s="30"/>
      <c r="W540" s="30"/>
      <c r="X540" s="30"/>
      <c r="Y540" s="30"/>
      <c r="Z540" s="30">
        <v>83.96</v>
      </c>
      <c r="AA540" s="30">
        <v>319.57</v>
      </c>
      <c r="AB540" s="16">
        <f t="shared" si="15"/>
        <v>4178.8099999999995</v>
      </c>
      <c r="AC540" s="30">
        <v>4207.87</v>
      </c>
      <c r="AD540" s="38">
        <v>43707</v>
      </c>
      <c r="AE540" s="43" t="s">
        <v>1508</v>
      </c>
      <c r="AF540" s="34"/>
      <c r="AG540" s="26"/>
      <c r="AH540" s="26"/>
      <c r="AI540" s="26"/>
      <c r="AJ540" s="26"/>
    </row>
    <row r="541" spans="1:37" ht="27.6" x14ac:dyDescent="0.25">
      <c r="A541" s="43" t="s">
        <v>5151</v>
      </c>
      <c r="B541" s="83" t="s">
        <v>2075</v>
      </c>
      <c r="C541" s="83"/>
      <c r="D541" s="45" t="s">
        <v>2076</v>
      </c>
      <c r="E541" s="45" t="s">
        <v>5152</v>
      </c>
      <c r="F541" s="45" t="s">
        <v>1619</v>
      </c>
      <c r="G541" s="38">
        <v>43623</v>
      </c>
      <c r="H541" s="30">
        <v>46.04</v>
      </c>
      <c r="I541" s="30">
        <v>605.29</v>
      </c>
      <c r="J541" s="30">
        <v>162.49</v>
      </c>
      <c r="K541" s="30">
        <v>989.86</v>
      </c>
      <c r="L541" s="30"/>
      <c r="M541" s="30">
        <v>754.24</v>
      </c>
      <c r="N541" s="30"/>
      <c r="O541" s="30"/>
      <c r="P541" s="30"/>
      <c r="Q541" s="30"/>
      <c r="R541" s="30"/>
      <c r="S541" s="30"/>
      <c r="T541" s="30"/>
      <c r="U541" s="30"/>
      <c r="V541" s="30"/>
      <c r="W541" s="30"/>
      <c r="X541" s="30"/>
      <c r="Y541" s="30"/>
      <c r="Z541" s="30">
        <v>56.87</v>
      </c>
      <c r="AA541" s="30">
        <v>216.66</v>
      </c>
      <c r="AB541" s="16">
        <f t="shared" si="15"/>
        <v>2831.45</v>
      </c>
      <c r="AC541" s="30">
        <v>2831.45</v>
      </c>
      <c r="AD541" s="38">
        <v>43634</v>
      </c>
      <c r="AE541" s="43">
        <v>2661878</v>
      </c>
      <c r="AF541" s="34"/>
      <c r="AG541" s="26"/>
      <c r="AH541" s="26"/>
      <c r="AI541" s="26"/>
      <c r="AJ541" s="26"/>
    </row>
    <row r="542" spans="1:37" ht="13.8" x14ac:dyDescent="0.25">
      <c r="A542" s="43" t="s">
        <v>1127</v>
      </c>
      <c r="B542" s="83" t="s">
        <v>2922</v>
      </c>
      <c r="C542" s="83"/>
      <c r="D542" s="45" t="s">
        <v>2076</v>
      </c>
      <c r="E542" s="45" t="s">
        <v>2995</v>
      </c>
      <c r="F542" s="45" t="s">
        <v>1614</v>
      </c>
      <c r="G542" s="38">
        <v>43636</v>
      </c>
      <c r="H542" s="30">
        <v>46.04</v>
      </c>
      <c r="I542" s="30">
        <v>605.29</v>
      </c>
      <c r="J542" s="30">
        <v>165.49</v>
      </c>
      <c r="K542" s="30">
        <v>989.86</v>
      </c>
      <c r="L542" s="30"/>
      <c r="M542" s="30">
        <v>754.54</v>
      </c>
      <c r="N542" s="30"/>
      <c r="O542" s="30"/>
      <c r="P542" s="30"/>
      <c r="Q542" s="30"/>
      <c r="R542" s="30"/>
      <c r="S542" s="30"/>
      <c r="T542" s="30"/>
      <c r="U542" s="30"/>
      <c r="V542" s="30"/>
      <c r="W542" s="30"/>
      <c r="X542" s="30"/>
      <c r="Y542" s="30"/>
      <c r="Z542" s="30">
        <v>56.87</v>
      </c>
      <c r="AA542" s="30">
        <v>216.66</v>
      </c>
      <c r="AB542" s="16">
        <f t="shared" si="15"/>
        <v>2834.7499999999995</v>
      </c>
      <c r="AC542" s="30">
        <v>2854.46</v>
      </c>
      <c r="AD542" s="38">
        <v>43693</v>
      </c>
      <c r="AE542" s="43" t="s">
        <v>1509</v>
      </c>
      <c r="AF542" s="34"/>
      <c r="AG542" s="26"/>
      <c r="AH542" s="26"/>
      <c r="AI542" s="26"/>
      <c r="AJ542" s="26"/>
    </row>
    <row r="543" spans="1:37" ht="13.8" x14ac:dyDescent="0.25">
      <c r="A543" s="43" t="s">
        <v>1128</v>
      </c>
      <c r="B543" s="83" t="s">
        <v>2922</v>
      </c>
      <c r="C543" s="83"/>
      <c r="D543" s="45" t="s">
        <v>2076</v>
      </c>
      <c r="E543" s="45" t="s">
        <v>2996</v>
      </c>
      <c r="F543" s="45" t="s">
        <v>1614</v>
      </c>
      <c r="G543" s="38">
        <v>43641</v>
      </c>
      <c r="H543" s="30">
        <v>46.04</v>
      </c>
      <c r="I543" s="30">
        <v>605.29</v>
      </c>
      <c r="J543" s="30">
        <v>162.49</v>
      </c>
      <c r="K543" s="30">
        <v>989.86</v>
      </c>
      <c r="L543" s="30"/>
      <c r="M543" s="30">
        <v>754.24</v>
      </c>
      <c r="N543" s="30"/>
      <c r="O543" s="30"/>
      <c r="P543" s="30"/>
      <c r="Q543" s="30"/>
      <c r="R543" s="30"/>
      <c r="S543" s="30"/>
      <c r="T543" s="30"/>
      <c r="U543" s="30"/>
      <c r="V543" s="30"/>
      <c r="W543" s="30"/>
      <c r="X543" s="30"/>
      <c r="Y543" s="30"/>
      <c r="Z543" s="30">
        <v>56.87</v>
      </c>
      <c r="AA543" s="30">
        <v>216.66</v>
      </c>
      <c r="AB543" s="16">
        <f t="shared" si="15"/>
        <v>2831.45</v>
      </c>
      <c r="AC543" s="30">
        <v>2831.45</v>
      </c>
      <c r="AD543" s="38">
        <v>43664</v>
      </c>
      <c r="AE543" s="43" t="s">
        <v>1510</v>
      </c>
      <c r="AF543" s="34"/>
      <c r="AG543" s="26"/>
      <c r="AH543" s="26"/>
      <c r="AI543" s="26"/>
      <c r="AJ543" s="26"/>
    </row>
    <row r="544" spans="1:37" ht="13.8" x14ac:dyDescent="0.25">
      <c r="A544" s="43" t="s">
        <v>1129</v>
      </c>
      <c r="B544" s="83" t="s">
        <v>2997</v>
      </c>
      <c r="C544" s="83"/>
      <c r="D544" s="45" t="s">
        <v>2076</v>
      </c>
      <c r="E544" s="45" t="s">
        <v>2998</v>
      </c>
      <c r="F544" s="45" t="s">
        <v>1629</v>
      </c>
      <c r="G544" s="38">
        <v>43486</v>
      </c>
      <c r="H544" s="30">
        <v>45.88</v>
      </c>
      <c r="I544" s="30">
        <v>603.19000000000005</v>
      </c>
      <c r="J544" s="30">
        <v>161.93</v>
      </c>
      <c r="K544" s="30">
        <v>986.42</v>
      </c>
      <c r="L544" s="30"/>
      <c r="M544" s="30">
        <v>751.62</v>
      </c>
      <c r="N544" s="30"/>
      <c r="O544" s="30"/>
      <c r="P544" s="30"/>
      <c r="Q544" s="30"/>
      <c r="R544" s="30"/>
      <c r="S544" s="30"/>
      <c r="T544" s="30"/>
      <c r="U544" s="30"/>
      <c r="V544" s="30"/>
      <c r="W544" s="30"/>
      <c r="X544" s="30"/>
      <c r="Y544" s="30"/>
      <c r="Z544" s="30">
        <v>56.68</v>
      </c>
      <c r="AA544" s="30">
        <v>215.91</v>
      </c>
      <c r="AB544" s="16">
        <f t="shared" si="15"/>
        <v>2821.6299999999997</v>
      </c>
      <c r="AC544" s="30">
        <v>2821.63</v>
      </c>
      <c r="AD544" s="38">
        <v>43488</v>
      </c>
      <c r="AE544" s="43" t="s">
        <v>1511</v>
      </c>
      <c r="AF544" s="34"/>
      <c r="AG544" s="26"/>
      <c r="AH544" s="26"/>
      <c r="AI544" s="26"/>
      <c r="AJ544" s="26"/>
    </row>
    <row r="545" spans="1:36" ht="27.6" x14ac:dyDescent="0.25">
      <c r="A545" s="43" t="s">
        <v>1130</v>
      </c>
      <c r="B545" s="83" t="s">
        <v>2922</v>
      </c>
      <c r="C545" s="83"/>
      <c r="D545" s="45" t="s">
        <v>2076</v>
      </c>
      <c r="E545" s="45" t="s">
        <v>2999</v>
      </c>
      <c r="F545" s="45" t="s">
        <v>1615</v>
      </c>
      <c r="G545" s="38">
        <v>43649</v>
      </c>
      <c r="H545" s="30">
        <v>46.04</v>
      </c>
      <c r="I545" s="30">
        <v>605.29</v>
      </c>
      <c r="J545" s="30">
        <v>162.49</v>
      </c>
      <c r="K545" s="30">
        <v>989.86</v>
      </c>
      <c r="L545" s="30"/>
      <c r="M545" s="30">
        <v>754.24</v>
      </c>
      <c r="N545" s="30"/>
      <c r="O545" s="30"/>
      <c r="P545" s="30"/>
      <c r="Q545" s="30"/>
      <c r="R545" s="30"/>
      <c r="S545" s="30"/>
      <c r="T545" s="30"/>
      <c r="U545" s="30"/>
      <c r="V545" s="30"/>
      <c r="W545" s="30"/>
      <c r="X545" s="30"/>
      <c r="Y545" s="30"/>
      <c r="Z545" s="30">
        <v>56.87</v>
      </c>
      <c r="AA545" s="30">
        <v>216.66</v>
      </c>
      <c r="AB545" s="16">
        <f t="shared" si="15"/>
        <v>2831.45</v>
      </c>
      <c r="AC545" s="30">
        <v>2865.97</v>
      </c>
      <c r="AD545" s="38">
        <v>43777</v>
      </c>
      <c r="AE545" s="43" t="s">
        <v>1512</v>
      </c>
      <c r="AF545" s="34"/>
      <c r="AG545" s="26"/>
      <c r="AH545" s="26"/>
      <c r="AI545" s="26"/>
      <c r="AJ545" s="26"/>
    </row>
    <row r="546" spans="1:36" ht="27.6" x14ac:dyDescent="0.25">
      <c r="A546" s="43" t="s">
        <v>1131</v>
      </c>
      <c r="B546" s="83" t="s">
        <v>2075</v>
      </c>
      <c r="C546" s="83"/>
      <c r="D546" s="45" t="s">
        <v>2076</v>
      </c>
      <c r="E546" s="45" t="s">
        <v>2685</v>
      </c>
      <c r="F546" s="45" t="s">
        <v>1630</v>
      </c>
      <c r="G546" s="38">
        <v>43677</v>
      </c>
      <c r="H546" s="30">
        <v>68.180000000000007</v>
      </c>
      <c r="I546" s="30">
        <v>899.39</v>
      </c>
      <c r="J546" s="30">
        <v>241.34</v>
      </c>
      <c r="K546" s="30">
        <v>1471.25</v>
      </c>
      <c r="L546" s="30"/>
      <c r="M546" s="30">
        <v>1120.82</v>
      </c>
      <c r="N546" s="30"/>
      <c r="O546" s="30"/>
      <c r="P546" s="30"/>
      <c r="Q546" s="30"/>
      <c r="R546" s="30"/>
      <c r="S546" s="30"/>
      <c r="T546" s="30"/>
      <c r="U546" s="30"/>
      <c r="V546" s="30"/>
      <c r="W546" s="30"/>
      <c r="X546" s="30"/>
      <c r="Y546" s="30"/>
      <c r="Z546" s="30">
        <v>84.54</v>
      </c>
      <c r="AA546" s="30">
        <v>321.79000000000002</v>
      </c>
      <c r="AB546" s="16">
        <f t="shared" si="15"/>
        <v>4207.3099999999995</v>
      </c>
      <c r="AC546" s="30">
        <v>4207.3100000000004</v>
      </c>
      <c r="AD546" s="38">
        <v>43692</v>
      </c>
      <c r="AE546" s="43" t="s">
        <v>1513</v>
      </c>
      <c r="AF546" s="34"/>
      <c r="AG546" s="26"/>
      <c r="AH546" s="26"/>
      <c r="AI546" s="26"/>
      <c r="AJ546" s="26"/>
    </row>
    <row r="547" spans="1:36" ht="27.6" x14ac:dyDescent="0.25">
      <c r="A547" s="43" t="s">
        <v>1132</v>
      </c>
      <c r="B547" s="83" t="s">
        <v>3000</v>
      </c>
      <c r="C547" s="83"/>
      <c r="D547" s="45" t="s">
        <v>2076</v>
      </c>
      <c r="E547" s="45" t="s">
        <v>3001</v>
      </c>
      <c r="F547" s="45" t="s">
        <v>1616</v>
      </c>
      <c r="G547" s="38">
        <v>43689</v>
      </c>
      <c r="H547" s="30">
        <v>46.36</v>
      </c>
      <c r="I547" s="30">
        <v>609.5</v>
      </c>
      <c r="J547" s="30">
        <v>163.62</v>
      </c>
      <c r="K547" s="30">
        <v>996.74</v>
      </c>
      <c r="L547" s="30"/>
      <c r="M547" s="30">
        <v>759.49</v>
      </c>
      <c r="N547" s="30"/>
      <c r="O547" s="30"/>
      <c r="P547" s="30"/>
      <c r="Q547" s="30"/>
      <c r="R547" s="30"/>
      <c r="S547" s="30"/>
      <c r="T547" s="30"/>
      <c r="U547" s="30"/>
      <c r="V547" s="30"/>
      <c r="W547" s="30"/>
      <c r="X547" s="30"/>
      <c r="Y547" s="30"/>
      <c r="Z547" s="30">
        <v>57.27</v>
      </c>
      <c r="AA547" s="30">
        <v>218.16</v>
      </c>
      <c r="AB547" s="16">
        <f t="shared" si="15"/>
        <v>2851.14</v>
      </c>
      <c r="AC547" s="30">
        <v>2851.14</v>
      </c>
      <c r="AD547" s="38">
        <v>43693</v>
      </c>
      <c r="AE547" s="43" t="s">
        <v>1514</v>
      </c>
      <c r="AF547" s="34"/>
      <c r="AG547" s="26"/>
      <c r="AH547" s="26"/>
      <c r="AI547" s="26"/>
      <c r="AJ547" s="26"/>
    </row>
    <row r="548" spans="1:36" ht="27.6" x14ac:dyDescent="0.25">
      <c r="A548" s="43" t="s">
        <v>1133</v>
      </c>
      <c r="B548" s="83" t="s">
        <v>2957</v>
      </c>
      <c r="C548" s="83"/>
      <c r="D548" s="45" t="s">
        <v>2076</v>
      </c>
      <c r="E548" s="45" t="s">
        <v>3002</v>
      </c>
      <c r="F548" s="45" t="s">
        <v>1616</v>
      </c>
      <c r="G548" s="38">
        <v>43700</v>
      </c>
      <c r="H548" s="30">
        <v>46.36</v>
      </c>
      <c r="I548" s="30">
        <v>609.5</v>
      </c>
      <c r="J548" s="30">
        <v>163.62</v>
      </c>
      <c r="K548" s="30">
        <v>996.74</v>
      </c>
      <c r="L548" s="30"/>
      <c r="M548" s="30">
        <v>759.49</v>
      </c>
      <c r="N548" s="30"/>
      <c r="O548" s="30"/>
      <c r="P548" s="30"/>
      <c r="Q548" s="30"/>
      <c r="R548" s="30"/>
      <c r="S548" s="30"/>
      <c r="T548" s="30"/>
      <c r="U548" s="30"/>
      <c r="V548" s="30"/>
      <c r="W548" s="30"/>
      <c r="X548" s="30"/>
      <c r="Y548" s="30"/>
      <c r="Z548" s="30">
        <v>57.27</v>
      </c>
      <c r="AA548" s="30">
        <v>218.16</v>
      </c>
      <c r="AB548" s="16">
        <f t="shared" si="15"/>
        <v>2851.14</v>
      </c>
      <c r="AC548" s="30">
        <v>2851.14</v>
      </c>
      <c r="AD548" s="38">
        <v>43711</v>
      </c>
      <c r="AE548" s="43" t="s">
        <v>1515</v>
      </c>
      <c r="AF548" s="34"/>
      <c r="AG548" s="26"/>
      <c r="AH548" s="26"/>
      <c r="AI548" s="26"/>
      <c r="AJ548" s="26"/>
    </row>
    <row r="549" spans="1:36" ht="27.6" x14ac:dyDescent="0.25">
      <c r="A549" s="43" t="s">
        <v>1134</v>
      </c>
      <c r="B549" s="83" t="s">
        <v>2075</v>
      </c>
      <c r="C549" s="83"/>
      <c r="D549" s="45" t="s">
        <v>2076</v>
      </c>
      <c r="E549" s="45" t="s">
        <v>3003</v>
      </c>
      <c r="F549" s="45" t="s">
        <v>1616</v>
      </c>
      <c r="G549" s="38">
        <v>43706</v>
      </c>
      <c r="H549" s="30">
        <v>46.36</v>
      </c>
      <c r="I549" s="30">
        <v>609.5</v>
      </c>
      <c r="J549" s="30">
        <v>163.62</v>
      </c>
      <c r="K549" s="30">
        <v>996.74</v>
      </c>
      <c r="L549" s="30"/>
      <c r="M549" s="30">
        <v>759.49</v>
      </c>
      <c r="N549" s="30"/>
      <c r="O549" s="30"/>
      <c r="P549" s="30"/>
      <c r="Q549" s="30"/>
      <c r="R549" s="30"/>
      <c r="S549" s="30"/>
      <c r="T549" s="30"/>
      <c r="U549" s="30"/>
      <c r="V549" s="30"/>
      <c r="W549" s="30"/>
      <c r="X549" s="30"/>
      <c r="Y549" s="30"/>
      <c r="Z549" s="30">
        <v>57.27</v>
      </c>
      <c r="AA549" s="30">
        <v>218.16</v>
      </c>
      <c r="AB549" s="16">
        <f t="shared" ref="AB549:AB555" si="16">SUM(H549:AA549)</f>
        <v>2851.14</v>
      </c>
      <c r="AC549" s="30">
        <v>2851.14</v>
      </c>
      <c r="AD549" s="38">
        <v>43711</v>
      </c>
      <c r="AE549" s="43" t="s">
        <v>1516</v>
      </c>
      <c r="AF549" s="34"/>
      <c r="AG549" s="26"/>
      <c r="AH549" s="26"/>
      <c r="AI549" s="26"/>
      <c r="AJ549" s="26"/>
    </row>
    <row r="550" spans="1:36" ht="13.8" x14ac:dyDescent="0.25">
      <c r="A550" s="43" t="s">
        <v>1135</v>
      </c>
      <c r="B550" s="83" t="s">
        <v>2922</v>
      </c>
      <c r="C550" s="83"/>
      <c r="D550" s="45" t="s">
        <v>2076</v>
      </c>
      <c r="E550" s="45" t="s">
        <v>3004</v>
      </c>
      <c r="F550" s="45" t="s">
        <v>1600</v>
      </c>
      <c r="G550" s="38">
        <v>43714</v>
      </c>
      <c r="H550" s="30">
        <v>46.36</v>
      </c>
      <c r="I550" s="30">
        <v>609.5</v>
      </c>
      <c r="J550" s="30">
        <v>163.62</v>
      </c>
      <c r="K550" s="30">
        <v>996.74</v>
      </c>
      <c r="L550" s="30"/>
      <c r="M550" s="30">
        <v>759.49</v>
      </c>
      <c r="N550" s="30"/>
      <c r="O550" s="30"/>
      <c r="P550" s="30"/>
      <c r="Q550" s="30"/>
      <c r="R550" s="30"/>
      <c r="S550" s="30"/>
      <c r="T550" s="30"/>
      <c r="U550" s="30"/>
      <c r="V550" s="30"/>
      <c r="W550" s="30"/>
      <c r="X550" s="30"/>
      <c r="Y550" s="30"/>
      <c r="Z550" s="30">
        <v>57.27</v>
      </c>
      <c r="AA550" s="30">
        <v>218.16</v>
      </c>
      <c r="AB550" s="16">
        <f t="shared" si="16"/>
        <v>2851.14</v>
      </c>
      <c r="AC550" s="30">
        <v>3007.71</v>
      </c>
      <c r="AD550" s="38">
        <v>44673</v>
      </c>
      <c r="AE550" s="43">
        <v>3271367</v>
      </c>
      <c r="AF550" s="34"/>
      <c r="AG550" s="26"/>
      <c r="AH550" s="26"/>
      <c r="AI550" s="26"/>
      <c r="AJ550" s="26"/>
    </row>
    <row r="551" spans="1:36" ht="27.6" x14ac:dyDescent="0.25">
      <c r="A551" s="43" t="s">
        <v>1137</v>
      </c>
      <c r="B551" s="83" t="s">
        <v>1878</v>
      </c>
      <c r="C551" s="83"/>
      <c r="D551" s="45" t="s">
        <v>2076</v>
      </c>
      <c r="E551" s="45" t="s">
        <v>3005</v>
      </c>
      <c r="F551" s="45" t="s">
        <v>1619</v>
      </c>
      <c r="G551" s="38">
        <v>43721</v>
      </c>
      <c r="H551" s="30">
        <v>46.36</v>
      </c>
      <c r="I551" s="30">
        <v>609.5</v>
      </c>
      <c r="J551" s="30">
        <v>163.62</v>
      </c>
      <c r="K551" s="30">
        <v>996.74</v>
      </c>
      <c r="L551" s="30"/>
      <c r="M551" s="30">
        <v>759.49</v>
      </c>
      <c r="N551" s="30"/>
      <c r="O551" s="30"/>
      <c r="P551" s="30"/>
      <c r="Q551" s="30"/>
      <c r="R551" s="30"/>
      <c r="S551" s="30"/>
      <c r="T551" s="30"/>
      <c r="U551" s="30"/>
      <c r="V551" s="30"/>
      <c r="W551" s="30"/>
      <c r="X551" s="30"/>
      <c r="Y551" s="30"/>
      <c r="Z551" s="30">
        <v>57.27</v>
      </c>
      <c r="AA551" s="30">
        <v>218.16</v>
      </c>
      <c r="AB551" s="16">
        <f t="shared" si="16"/>
        <v>2851.14</v>
      </c>
      <c r="AC551" s="30">
        <v>2851.14</v>
      </c>
      <c r="AD551" s="38">
        <v>43733</v>
      </c>
      <c r="AE551" s="43" t="s">
        <v>1517</v>
      </c>
      <c r="AF551" s="34"/>
      <c r="AG551" s="26"/>
      <c r="AH551" s="26"/>
      <c r="AI551" s="26"/>
      <c r="AJ551" s="26"/>
    </row>
    <row r="552" spans="1:36" ht="27.6" x14ac:dyDescent="0.25">
      <c r="A552" s="43" t="s">
        <v>1138</v>
      </c>
      <c r="B552" s="83" t="s">
        <v>3006</v>
      </c>
      <c r="C552" s="83"/>
      <c r="D552" s="45" t="s">
        <v>2076</v>
      </c>
      <c r="E552" s="45" t="s">
        <v>3007</v>
      </c>
      <c r="F552" s="45" t="s">
        <v>1629</v>
      </c>
      <c r="G552" s="38">
        <v>43728</v>
      </c>
      <c r="H552" s="30">
        <v>46.36</v>
      </c>
      <c r="I552" s="30">
        <v>609.5</v>
      </c>
      <c r="J552" s="30">
        <v>163.62</v>
      </c>
      <c r="K552" s="30">
        <v>996.74</v>
      </c>
      <c r="L552" s="30"/>
      <c r="M552" s="30">
        <v>759.49</v>
      </c>
      <c r="N552" s="30"/>
      <c r="O552" s="30"/>
      <c r="P552" s="30"/>
      <c r="Q552" s="30"/>
      <c r="R552" s="30"/>
      <c r="S552" s="30"/>
      <c r="T552" s="30"/>
      <c r="U552" s="30"/>
      <c r="V552" s="30"/>
      <c r="W552" s="30"/>
      <c r="X552" s="30"/>
      <c r="Y552" s="30"/>
      <c r="Z552" s="30">
        <v>57.27</v>
      </c>
      <c r="AA552" s="30">
        <v>218.16</v>
      </c>
      <c r="AB552" s="16">
        <f t="shared" si="16"/>
        <v>2851.14</v>
      </c>
      <c r="AC552" s="30">
        <v>2851.14</v>
      </c>
      <c r="AD552" s="38">
        <v>43754</v>
      </c>
      <c r="AE552" s="43" t="s">
        <v>1518</v>
      </c>
      <c r="AF552" s="34"/>
      <c r="AG552" s="26"/>
      <c r="AH552" s="26"/>
      <c r="AI552" s="26"/>
      <c r="AJ552" s="26"/>
    </row>
    <row r="553" spans="1:36" ht="13.8" x14ac:dyDescent="0.25">
      <c r="A553" s="43" t="s">
        <v>1139</v>
      </c>
      <c r="B553" s="83" t="s">
        <v>1714</v>
      </c>
      <c r="C553" s="83"/>
      <c r="D553" s="45" t="s">
        <v>2076</v>
      </c>
      <c r="E553" s="45" t="s">
        <v>2503</v>
      </c>
      <c r="F553" s="45" t="s">
        <v>1614</v>
      </c>
      <c r="G553" s="38">
        <v>43724</v>
      </c>
      <c r="H553" s="30">
        <v>46.36</v>
      </c>
      <c r="I553" s="30">
        <v>609.5</v>
      </c>
      <c r="J553" s="30">
        <v>163.62</v>
      </c>
      <c r="K553" s="30">
        <v>996.74</v>
      </c>
      <c r="L553" s="30"/>
      <c r="M553" s="30">
        <v>759.49</v>
      </c>
      <c r="N553" s="30"/>
      <c r="O553" s="30"/>
      <c r="P553" s="30"/>
      <c r="Q553" s="30"/>
      <c r="R553" s="30"/>
      <c r="S553" s="30"/>
      <c r="T553" s="30"/>
      <c r="U553" s="30"/>
      <c r="V553" s="30"/>
      <c r="W553" s="30"/>
      <c r="X553" s="30"/>
      <c r="Y553" s="30"/>
      <c r="Z553" s="30">
        <v>57.27</v>
      </c>
      <c r="AA553" s="30">
        <v>218.16</v>
      </c>
      <c r="AB553" s="16">
        <f t="shared" si="16"/>
        <v>2851.14</v>
      </c>
      <c r="AC553" s="30">
        <v>2851.14</v>
      </c>
      <c r="AD553" s="38">
        <v>43742</v>
      </c>
      <c r="AE553" s="43" t="s">
        <v>1519</v>
      </c>
      <c r="AF553" s="34"/>
      <c r="AG553" s="26"/>
      <c r="AH553" s="26"/>
      <c r="AI553" s="26"/>
      <c r="AJ553" s="26"/>
    </row>
    <row r="554" spans="1:36" ht="27.6" x14ac:dyDescent="0.25">
      <c r="A554" s="43" t="s">
        <v>1140</v>
      </c>
      <c r="B554" s="83" t="s">
        <v>2955</v>
      </c>
      <c r="C554" s="83"/>
      <c r="D554" s="45" t="s">
        <v>2076</v>
      </c>
      <c r="E554" s="45" t="s">
        <v>3008</v>
      </c>
      <c r="F554" s="45" t="s">
        <v>1619</v>
      </c>
      <c r="G554" s="38">
        <v>43740</v>
      </c>
      <c r="H554" s="30">
        <v>46.36</v>
      </c>
      <c r="I554" s="30">
        <v>609.5</v>
      </c>
      <c r="J554" s="30">
        <v>163.62</v>
      </c>
      <c r="K554" s="30">
        <v>996.74</v>
      </c>
      <c r="L554" s="30"/>
      <c r="M554" s="30">
        <v>759.49</v>
      </c>
      <c r="N554" s="30"/>
      <c r="O554" s="30"/>
      <c r="P554" s="30"/>
      <c r="Q554" s="30"/>
      <c r="R554" s="30"/>
      <c r="S554" s="30"/>
      <c r="T554" s="30"/>
      <c r="U554" s="30"/>
      <c r="V554" s="30"/>
      <c r="W554" s="30"/>
      <c r="X554" s="30"/>
      <c r="Y554" s="30"/>
      <c r="Z554" s="30">
        <v>57.27</v>
      </c>
      <c r="AA554" s="30">
        <v>218.16</v>
      </c>
      <c r="AB554" s="16">
        <f t="shared" si="16"/>
        <v>2851.14</v>
      </c>
      <c r="AC554" s="30">
        <v>2851.14</v>
      </c>
      <c r="AD554" s="38">
        <v>43753</v>
      </c>
      <c r="AE554" s="43" t="s">
        <v>1520</v>
      </c>
      <c r="AF554" s="34"/>
      <c r="AG554" s="26"/>
      <c r="AH554" s="26"/>
      <c r="AI554" s="26"/>
      <c r="AJ554" s="26"/>
    </row>
    <row r="555" spans="1:36" ht="27.6" x14ac:dyDescent="0.25">
      <c r="A555" s="43" t="s">
        <v>1141</v>
      </c>
      <c r="B555" s="83" t="s">
        <v>3009</v>
      </c>
      <c r="C555" s="83"/>
      <c r="D555" s="45" t="s">
        <v>2076</v>
      </c>
      <c r="E555" s="45" t="s">
        <v>3010</v>
      </c>
      <c r="F555" s="45" t="s">
        <v>1619</v>
      </c>
      <c r="G555" s="38">
        <v>43747</v>
      </c>
      <c r="H555" s="30">
        <v>46.36</v>
      </c>
      <c r="I555" s="30">
        <v>609.5</v>
      </c>
      <c r="J555" s="30">
        <v>163.62</v>
      </c>
      <c r="K555" s="30">
        <v>996.74</v>
      </c>
      <c r="L555" s="30"/>
      <c r="M555" s="30">
        <v>759.49</v>
      </c>
      <c r="N555" s="30"/>
      <c r="O555" s="30"/>
      <c r="P555" s="30"/>
      <c r="Q555" s="30"/>
      <c r="R555" s="30"/>
      <c r="S555" s="30"/>
      <c r="T555" s="30"/>
      <c r="U555" s="30"/>
      <c r="V555" s="30"/>
      <c r="W555" s="30"/>
      <c r="X555" s="30"/>
      <c r="Y555" s="30"/>
      <c r="Z555" s="30">
        <v>57.27</v>
      </c>
      <c r="AA555" s="30">
        <v>218.16</v>
      </c>
      <c r="AB555" s="16">
        <f t="shared" si="16"/>
        <v>2851.14</v>
      </c>
      <c r="AC555" s="30">
        <v>2851.14</v>
      </c>
      <c r="AD555" s="38">
        <v>43753</v>
      </c>
      <c r="AE555" s="43" t="s">
        <v>1521</v>
      </c>
      <c r="AF555" s="34"/>
      <c r="AG555" s="26"/>
      <c r="AH555" s="26"/>
      <c r="AI555" s="26"/>
      <c r="AJ555" s="26"/>
    </row>
    <row r="556" spans="1:36" ht="27.6" x14ac:dyDescent="0.25">
      <c r="A556" s="43" t="s">
        <v>1142</v>
      </c>
      <c r="B556" s="83" t="s">
        <v>2075</v>
      </c>
      <c r="C556" s="83"/>
      <c r="D556" s="45" t="s">
        <v>2076</v>
      </c>
      <c r="E556" s="45" t="s">
        <v>3011</v>
      </c>
      <c r="F556" s="45" t="s">
        <v>1616</v>
      </c>
      <c r="G556" s="38">
        <v>43791</v>
      </c>
      <c r="H556" s="30">
        <v>46.6</v>
      </c>
      <c r="I556" s="30">
        <v>612.65</v>
      </c>
      <c r="J556" s="30">
        <v>164.47</v>
      </c>
      <c r="K556" s="30">
        <v>1001.9</v>
      </c>
      <c r="L556" s="30"/>
      <c r="M556" s="30">
        <v>763.42</v>
      </c>
      <c r="N556" s="30"/>
      <c r="O556" s="30"/>
      <c r="P556" s="30"/>
      <c r="Q556" s="30"/>
      <c r="R556" s="30"/>
      <c r="S556" s="30"/>
      <c r="T556" s="30"/>
      <c r="U556" s="30"/>
      <c r="V556" s="30"/>
      <c r="W556" s="30"/>
      <c r="X556" s="30"/>
      <c r="Y556" s="30"/>
      <c r="Z556" s="30">
        <v>57.56</v>
      </c>
      <c r="AA556" s="30">
        <v>219.29</v>
      </c>
      <c r="AB556" s="16">
        <f>SUM(H557:AA557)</f>
        <v>2865.89</v>
      </c>
      <c r="AC556" s="30">
        <v>2865.89</v>
      </c>
      <c r="AD556" s="38">
        <v>43797</v>
      </c>
      <c r="AE556" s="43" t="s">
        <v>1522</v>
      </c>
      <c r="AF556" s="34"/>
      <c r="AG556" s="26"/>
      <c r="AH556" s="26"/>
      <c r="AI556" s="26"/>
      <c r="AJ556" s="26"/>
    </row>
    <row r="557" spans="1:36" ht="13.8" x14ac:dyDescent="0.25">
      <c r="A557" s="43" t="s">
        <v>1143</v>
      </c>
      <c r="B557" s="83" t="s">
        <v>2922</v>
      </c>
      <c r="C557" s="83"/>
      <c r="D557" s="45" t="s">
        <v>2076</v>
      </c>
      <c r="E557" s="45" t="s">
        <v>3012</v>
      </c>
      <c r="F557" s="45" t="s">
        <v>1620</v>
      </c>
      <c r="G557" s="38">
        <v>43794</v>
      </c>
      <c r="H557" s="30">
        <v>46.6</v>
      </c>
      <c r="I557" s="30">
        <v>612.65</v>
      </c>
      <c r="J557" s="30">
        <v>164.47</v>
      </c>
      <c r="K557" s="30">
        <v>1001.9</v>
      </c>
      <c r="L557" s="30"/>
      <c r="M557" s="30">
        <v>763.42</v>
      </c>
      <c r="N557" s="30"/>
      <c r="O557" s="30"/>
      <c r="P557" s="30"/>
      <c r="Q557" s="30"/>
      <c r="R557" s="30"/>
      <c r="S557" s="30"/>
      <c r="T557" s="30"/>
      <c r="U557" s="30"/>
      <c r="V557" s="30"/>
      <c r="W557" s="30"/>
      <c r="X557" s="30"/>
      <c r="Y557" s="30"/>
      <c r="Z557" s="30">
        <v>57.56</v>
      </c>
      <c r="AA557" s="30">
        <v>219.29</v>
      </c>
      <c r="AB557" s="16">
        <f t="shared" ref="AB557:AB579" si="17">SUM(H557:AA557)</f>
        <v>2865.89</v>
      </c>
      <c r="AC557" s="30">
        <v>2865.89</v>
      </c>
      <c r="AD557" s="38">
        <v>43805</v>
      </c>
      <c r="AE557" s="43" t="s">
        <v>1523</v>
      </c>
      <c r="AF557" s="34"/>
      <c r="AG557" s="26"/>
      <c r="AH557" s="26"/>
      <c r="AI557" s="26"/>
      <c r="AJ557" s="26"/>
    </row>
    <row r="558" spans="1:36" ht="27.6" x14ac:dyDescent="0.25">
      <c r="A558" s="43" t="s">
        <v>1144</v>
      </c>
      <c r="B558" s="83" t="s">
        <v>3013</v>
      </c>
      <c r="C558" s="83"/>
      <c r="D558" s="45" t="s">
        <v>2076</v>
      </c>
      <c r="E558" s="45" t="s">
        <v>3014</v>
      </c>
      <c r="F558" s="45" t="s">
        <v>1616</v>
      </c>
      <c r="G558" s="38">
        <v>43474</v>
      </c>
      <c r="H558" s="30">
        <v>45.88</v>
      </c>
      <c r="I558" s="30">
        <v>603.19000000000005</v>
      </c>
      <c r="J558" s="30">
        <v>161.93</v>
      </c>
      <c r="K558" s="30">
        <v>986.42</v>
      </c>
      <c r="L558" s="30"/>
      <c r="M558" s="30">
        <v>751.62</v>
      </c>
      <c r="N558" s="30"/>
      <c r="O558" s="30"/>
      <c r="P558" s="30"/>
      <c r="Q558" s="30"/>
      <c r="R558" s="30"/>
      <c r="S558" s="30"/>
      <c r="T558" s="30"/>
      <c r="U558" s="30"/>
      <c r="V558" s="30"/>
      <c r="W558" s="30"/>
      <c r="X558" s="30"/>
      <c r="Y558" s="30"/>
      <c r="Z558" s="30">
        <v>56.68</v>
      </c>
      <c r="AA558" s="30">
        <v>215.91</v>
      </c>
      <c r="AB558" s="16">
        <f t="shared" si="17"/>
        <v>2821.6299999999997</v>
      </c>
      <c r="AC558" s="30">
        <v>2821.63</v>
      </c>
      <c r="AD558" s="38">
        <v>43480</v>
      </c>
      <c r="AE558" s="43" t="s">
        <v>1524</v>
      </c>
      <c r="AF558" s="34"/>
      <c r="AG558" s="26"/>
      <c r="AH558" s="26"/>
      <c r="AI558" s="26"/>
      <c r="AJ558" s="26"/>
    </row>
    <row r="559" spans="1:36" ht="13.8" x14ac:dyDescent="0.25">
      <c r="A559" s="43" t="s">
        <v>1145</v>
      </c>
      <c r="B559" s="83" t="s">
        <v>2922</v>
      </c>
      <c r="C559" s="83"/>
      <c r="D559" s="45" t="s">
        <v>2076</v>
      </c>
      <c r="E559" s="45" t="s">
        <v>3015</v>
      </c>
      <c r="F559" s="45" t="s">
        <v>1633</v>
      </c>
      <c r="G559" s="38">
        <v>43802</v>
      </c>
      <c r="H559" s="30">
        <v>46.6</v>
      </c>
      <c r="I559" s="30">
        <v>612.65</v>
      </c>
      <c r="J559" s="30">
        <v>164.47</v>
      </c>
      <c r="K559" s="30">
        <v>1001.9</v>
      </c>
      <c r="L559" s="30"/>
      <c r="M559" s="30">
        <v>763.42</v>
      </c>
      <c r="N559" s="30"/>
      <c r="O559" s="30"/>
      <c r="P559" s="30"/>
      <c r="Q559" s="30"/>
      <c r="R559" s="30"/>
      <c r="S559" s="30"/>
      <c r="T559" s="30"/>
      <c r="U559" s="30"/>
      <c r="V559" s="30"/>
      <c r="W559" s="30"/>
      <c r="X559" s="30"/>
      <c r="Y559" s="30"/>
      <c r="Z559" s="30">
        <v>57.56</v>
      </c>
      <c r="AA559" s="30">
        <v>219.29</v>
      </c>
      <c r="AB559" s="16">
        <f t="shared" si="17"/>
        <v>2865.89</v>
      </c>
      <c r="AC559" s="30">
        <v>2865.89</v>
      </c>
      <c r="AD559" s="38">
        <v>43836</v>
      </c>
      <c r="AE559" s="43" t="s">
        <v>1525</v>
      </c>
      <c r="AF559" s="34"/>
      <c r="AG559" s="26"/>
      <c r="AH559" s="26"/>
      <c r="AI559" s="26"/>
      <c r="AJ559" s="26"/>
    </row>
    <row r="560" spans="1:36" ht="13.8" x14ac:dyDescent="0.25">
      <c r="A560" s="43" t="s">
        <v>1146</v>
      </c>
      <c r="B560" s="83" t="s">
        <v>2922</v>
      </c>
      <c r="C560" s="83"/>
      <c r="D560" s="45" t="s">
        <v>2076</v>
      </c>
      <c r="E560" s="45" t="s">
        <v>3016</v>
      </c>
      <c r="F560" s="45" t="s">
        <v>1614</v>
      </c>
      <c r="G560" s="38">
        <v>43803</v>
      </c>
      <c r="H560" s="30">
        <v>46.6</v>
      </c>
      <c r="I560" s="30">
        <v>612.65</v>
      </c>
      <c r="J560" s="30">
        <v>164.47</v>
      </c>
      <c r="K560" s="30">
        <v>1001.9</v>
      </c>
      <c r="L560" s="30"/>
      <c r="M560" s="30">
        <v>763.42</v>
      </c>
      <c r="N560" s="30"/>
      <c r="O560" s="30"/>
      <c r="P560" s="30"/>
      <c r="Q560" s="30"/>
      <c r="R560" s="30"/>
      <c r="S560" s="30"/>
      <c r="T560" s="30"/>
      <c r="U560" s="30"/>
      <c r="V560" s="30"/>
      <c r="W560" s="30"/>
      <c r="X560" s="30"/>
      <c r="Y560" s="30"/>
      <c r="Z560" s="30">
        <v>57.56</v>
      </c>
      <c r="AA560" s="30">
        <v>219.29</v>
      </c>
      <c r="AB560" s="16">
        <f t="shared" si="17"/>
        <v>2865.89</v>
      </c>
      <c r="AC560" s="30">
        <v>2865.89</v>
      </c>
      <c r="AD560" s="38">
        <v>43839</v>
      </c>
      <c r="AE560" s="43" t="s">
        <v>1526</v>
      </c>
      <c r="AF560" s="34"/>
      <c r="AG560" s="26"/>
      <c r="AH560" s="26"/>
      <c r="AI560" s="26"/>
      <c r="AJ560" s="26"/>
    </row>
    <row r="561" spans="1:36" ht="27.6" x14ac:dyDescent="0.25">
      <c r="A561" s="43" t="s">
        <v>1147</v>
      </c>
      <c r="B561" s="83" t="s">
        <v>3017</v>
      </c>
      <c r="C561" s="83"/>
      <c r="D561" s="45" t="s">
        <v>2076</v>
      </c>
      <c r="E561" s="45" t="s">
        <v>3018</v>
      </c>
      <c r="F561" s="45" t="s">
        <v>1616</v>
      </c>
      <c r="G561" s="38">
        <v>43812</v>
      </c>
      <c r="H561" s="30">
        <v>46.6</v>
      </c>
      <c r="I561" s="30">
        <v>612.65</v>
      </c>
      <c r="J561" s="30">
        <v>164.47</v>
      </c>
      <c r="K561" s="30">
        <v>1001.9</v>
      </c>
      <c r="L561" s="30"/>
      <c r="M561" s="30">
        <v>763.42</v>
      </c>
      <c r="N561" s="30"/>
      <c r="O561" s="30"/>
      <c r="P561" s="30"/>
      <c r="Q561" s="30"/>
      <c r="R561" s="30"/>
      <c r="S561" s="30"/>
      <c r="T561" s="30"/>
      <c r="U561" s="30"/>
      <c r="V561" s="30"/>
      <c r="W561" s="30"/>
      <c r="X561" s="30"/>
      <c r="Y561" s="30"/>
      <c r="Z561" s="30">
        <v>57.56</v>
      </c>
      <c r="AA561" s="30">
        <v>219.29</v>
      </c>
      <c r="AB561" s="16">
        <f t="shared" si="17"/>
        <v>2865.89</v>
      </c>
      <c r="AC561" s="30">
        <v>2865.89</v>
      </c>
      <c r="AD561" s="38">
        <v>43843</v>
      </c>
      <c r="AE561" s="43" t="s">
        <v>1527</v>
      </c>
      <c r="AF561" s="34"/>
      <c r="AG561" s="26"/>
      <c r="AH561" s="26"/>
      <c r="AI561" s="26"/>
      <c r="AJ561" s="26"/>
    </row>
    <row r="562" spans="1:36" ht="13.8" x14ac:dyDescent="0.25">
      <c r="A562" s="43" t="s">
        <v>1148</v>
      </c>
      <c r="B562" s="83" t="s">
        <v>2922</v>
      </c>
      <c r="C562" s="83"/>
      <c r="D562" s="45" t="s">
        <v>2076</v>
      </c>
      <c r="E562" s="45" t="s">
        <v>3019</v>
      </c>
      <c r="F562" s="45" t="s">
        <v>1619</v>
      </c>
      <c r="G562" s="38">
        <v>43517.694444444445</v>
      </c>
      <c r="H562" s="30">
        <v>46.08</v>
      </c>
      <c r="I562" s="30">
        <v>605.82000000000005</v>
      </c>
      <c r="J562" s="30">
        <v>162.63999999999999</v>
      </c>
      <c r="K562" s="30">
        <v>990.72</v>
      </c>
      <c r="L562" s="30"/>
      <c r="M562" s="30">
        <v>754.9</v>
      </c>
      <c r="N562" s="30"/>
      <c r="O562" s="30"/>
      <c r="P562" s="30"/>
      <c r="Q562" s="30"/>
      <c r="R562" s="30"/>
      <c r="S562" s="30"/>
      <c r="T562" s="30"/>
      <c r="U562" s="30"/>
      <c r="V562" s="30"/>
      <c r="W562" s="30"/>
      <c r="X562" s="30"/>
      <c r="Y562" s="30"/>
      <c r="Z562" s="30">
        <v>56.92</v>
      </c>
      <c r="AA562" s="30">
        <v>216.85</v>
      </c>
      <c r="AB562" s="16">
        <f t="shared" si="17"/>
        <v>2833.9300000000003</v>
      </c>
      <c r="AC562" s="30">
        <v>2833.93</v>
      </c>
      <c r="AD562" s="38">
        <v>43522</v>
      </c>
      <c r="AE562" s="43" t="s">
        <v>1528</v>
      </c>
      <c r="AF562" s="34"/>
      <c r="AG562" s="26"/>
      <c r="AH562" s="26"/>
      <c r="AI562" s="26"/>
      <c r="AJ562" s="26"/>
    </row>
    <row r="563" spans="1:36" ht="13.8" x14ac:dyDescent="0.25">
      <c r="A563" s="43" t="s">
        <v>1149</v>
      </c>
      <c r="B563" s="83" t="s">
        <v>2922</v>
      </c>
      <c r="C563" s="83"/>
      <c r="D563" s="45" t="s">
        <v>2076</v>
      </c>
      <c r="E563" s="45" t="s">
        <v>3020</v>
      </c>
      <c r="F563" s="45" t="s">
        <v>1600</v>
      </c>
      <c r="G563" s="38">
        <v>43475</v>
      </c>
      <c r="H563" s="30">
        <v>45.88</v>
      </c>
      <c r="I563" s="30">
        <v>603.19000000000005</v>
      </c>
      <c r="J563" s="30">
        <v>161.93</v>
      </c>
      <c r="K563" s="30">
        <v>986.42</v>
      </c>
      <c r="L563" s="30"/>
      <c r="M563" s="30">
        <v>781.62</v>
      </c>
      <c r="N563" s="30"/>
      <c r="O563" s="30"/>
      <c r="P563" s="30"/>
      <c r="Q563" s="30"/>
      <c r="R563" s="30"/>
      <c r="S563" s="30"/>
      <c r="T563" s="30"/>
      <c r="U563" s="30"/>
      <c r="V563" s="30"/>
      <c r="W563" s="30"/>
      <c r="X563" s="30"/>
      <c r="Y563" s="30"/>
      <c r="Z563" s="30">
        <v>56.68</v>
      </c>
      <c r="AA563" s="30">
        <v>215.91</v>
      </c>
      <c r="AB563" s="16">
        <f t="shared" si="17"/>
        <v>2851.6299999999997</v>
      </c>
      <c r="AC563" s="30">
        <v>2851.63</v>
      </c>
      <c r="AD563" s="38">
        <v>43486</v>
      </c>
      <c r="AE563" s="43" t="s">
        <v>1529</v>
      </c>
      <c r="AF563" s="34"/>
      <c r="AG563" s="26"/>
      <c r="AH563" s="26"/>
      <c r="AI563" s="26"/>
      <c r="AJ563" s="26"/>
    </row>
    <row r="564" spans="1:36" ht="13.8" x14ac:dyDescent="0.25">
      <c r="A564" s="43" t="s">
        <v>1150</v>
      </c>
      <c r="B564" s="83" t="s">
        <v>2922</v>
      </c>
      <c r="C564" s="83"/>
      <c r="D564" s="45" t="s">
        <v>2076</v>
      </c>
      <c r="E564" s="45" t="s">
        <v>3021</v>
      </c>
      <c r="F564" s="45" t="s">
        <v>1600</v>
      </c>
      <c r="G564" s="38">
        <v>43529.709722222222</v>
      </c>
      <c r="H564" s="30">
        <v>46.08</v>
      </c>
      <c r="I564" s="30">
        <v>605.82000000000005</v>
      </c>
      <c r="J564" s="30">
        <v>162.63999999999999</v>
      </c>
      <c r="K564" s="30">
        <v>990.72</v>
      </c>
      <c r="L564" s="30"/>
      <c r="M564" s="30">
        <v>754.9</v>
      </c>
      <c r="N564" s="30"/>
      <c r="O564" s="30"/>
      <c r="P564" s="30"/>
      <c r="Q564" s="30"/>
      <c r="R564" s="30"/>
      <c r="S564" s="30"/>
      <c r="T564" s="30"/>
      <c r="U564" s="30"/>
      <c r="V564" s="30"/>
      <c r="W564" s="30"/>
      <c r="X564" s="30"/>
      <c r="Y564" s="30"/>
      <c r="Z564" s="30">
        <v>56.92</v>
      </c>
      <c r="AA564" s="30">
        <v>216.85</v>
      </c>
      <c r="AB564" s="16">
        <f t="shared" si="17"/>
        <v>2833.9300000000003</v>
      </c>
      <c r="AC564" s="30">
        <v>2833.93</v>
      </c>
      <c r="AD564" s="38">
        <v>43530</v>
      </c>
      <c r="AE564" s="43" t="s">
        <v>1530</v>
      </c>
      <c r="AF564" s="34"/>
      <c r="AG564" s="26"/>
      <c r="AH564" s="26"/>
      <c r="AI564" s="26"/>
      <c r="AJ564" s="26"/>
    </row>
    <row r="565" spans="1:36" ht="27.6" x14ac:dyDescent="0.25">
      <c r="A565" s="43" t="s">
        <v>1151</v>
      </c>
      <c r="B565" s="83" t="s">
        <v>2922</v>
      </c>
      <c r="C565" s="83"/>
      <c r="D565" s="45" t="s">
        <v>2076</v>
      </c>
      <c r="E565" s="45" t="s">
        <v>3022</v>
      </c>
      <c r="F565" s="45" t="s">
        <v>1600</v>
      </c>
      <c r="G565" s="38">
        <v>43539</v>
      </c>
      <c r="H565" s="30">
        <v>67.760000000000005</v>
      </c>
      <c r="I565" s="30">
        <v>894.49</v>
      </c>
      <c r="J565" s="30">
        <v>239.89</v>
      </c>
      <c r="K565" s="30">
        <v>1462.36</v>
      </c>
      <c r="L565" s="30"/>
      <c r="M565" s="30">
        <v>1114.05</v>
      </c>
      <c r="N565" s="30"/>
      <c r="O565" s="30"/>
      <c r="P565" s="30"/>
      <c r="Q565" s="30"/>
      <c r="R565" s="30"/>
      <c r="S565" s="30"/>
      <c r="T565" s="30"/>
      <c r="U565" s="30"/>
      <c r="V565" s="30"/>
      <c r="W565" s="30"/>
      <c r="X565" s="30"/>
      <c r="Y565" s="30"/>
      <c r="Z565" s="30">
        <v>84.03</v>
      </c>
      <c r="AA565" s="30">
        <v>319.85000000000002</v>
      </c>
      <c r="AB565" s="16">
        <f t="shared" si="17"/>
        <v>4182.43</v>
      </c>
      <c r="AC565" s="30">
        <v>4182.43</v>
      </c>
      <c r="AD565" s="38">
        <v>43546</v>
      </c>
      <c r="AE565" s="43" t="s">
        <v>1531</v>
      </c>
      <c r="AF565" s="34"/>
      <c r="AG565" s="26"/>
      <c r="AH565" s="26"/>
      <c r="AI565" s="26"/>
      <c r="AJ565" s="26"/>
    </row>
    <row r="566" spans="1:36" ht="13.8" x14ac:dyDescent="0.25">
      <c r="A566" s="43" t="s">
        <v>1152</v>
      </c>
      <c r="B566" s="83" t="s">
        <v>3023</v>
      </c>
      <c r="C566" s="83"/>
      <c r="D566" s="45" t="s">
        <v>2076</v>
      </c>
      <c r="E566" s="45" t="s">
        <v>3024</v>
      </c>
      <c r="F566" s="45" t="s">
        <v>1633</v>
      </c>
      <c r="G566" s="38">
        <v>43909</v>
      </c>
      <c r="H566" s="30">
        <v>46.84</v>
      </c>
      <c r="I566" s="30">
        <v>615.80999999999995</v>
      </c>
      <c r="J566" s="30">
        <v>165.32</v>
      </c>
      <c r="K566" s="30">
        <v>1007.06</v>
      </c>
      <c r="L566" s="30"/>
      <c r="M566" s="30">
        <v>767.35</v>
      </c>
      <c r="N566" s="30"/>
      <c r="O566" s="30"/>
      <c r="P566" s="30"/>
      <c r="Q566" s="30"/>
      <c r="R566" s="30"/>
      <c r="S566" s="30"/>
      <c r="T566" s="30"/>
      <c r="U566" s="30"/>
      <c r="V566" s="30"/>
      <c r="W566" s="30"/>
      <c r="X566" s="30"/>
      <c r="Y566" s="30"/>
      <c r="Z566" s="30">
        <v>57.86</v>
      </c>
      <c r="AA566" s="30">
        <v>220.42</v>
      </c>
      <c r="AB566" s="16">
        <f t="shared" si="17"/>
        <v>2880.6600000000003</v>
      </c>
      <c r="AC566" s="30">
        <v>2880.66</v>
      </c>
      <c r="AD566" s="38">
        <v>43927</v>
      </c>
      <c r="AE566" s="43" t="s">
        <v>1532</v>
      </c>
      <c r="AF566" s="34"/>
      <c r="AG566" s="26"/>
      <c r="AH566" s="26"/>
      <c r="AI566" s="26"/>
      <c r="AJ566" s="26"/>
    </row>
    <row r="567" spans="1:36" ht="27.6" x14ac:dyDescent="0.25">
      <c r="A567" s="43" t="s">
        <v>1153</v>
      </c>
      <c r="B567" s="83" t="s">
        <v>3025</v>
      </c>
      <c r="C567" s="83"/>
      <c r="D567" s="45" t="s">
        <v>2076</v>
      </c>
      <c r="E567" s="45" t="s">
        <v>2575</v>
      </c>
      <c r="F567" s="45" t="s">
        <v>1600</v>
      </c>
      <c r="G567" s="38">
        <v>43927</v>
      </c>
      <c r="H567" s="30">
        <v>46.84</v>
      </c>
      <c r="I567" s="30">
        <v>615.80999999999995</v>
      </c>
      <c r="J567" s="30">
        <v>165.32</v>
      </c>
      <c r="K567" s="30">
        <v>1007.06</v>
      </c>
      <c r="L567" s="30"/>
      <c r="M567" s="30">
        <v>767.35</v>
      </c>
      <c r="N567" s="30"/>
      <c r="O567" s="30"/>
      <c r="P567" s="30"/>
      <c r="Q567" s="30"/>
      <c r="R567" s="30"/>
      <c r="S567" s="30"/>
      <c r="T567" s="30"/>
      <c r="U567" s="30"/>
      <c r="V567" s="30"/>
      <c r="W567" s="30"/>
      <c r="X567" s="30"/>
      <c r="Y567" s="30"/>
      <c r="Z567" s="30">
        <v>57.86</v>
      </c>
      <c r="AA567" s="30">
        <v>220.42</v>
      </c>
      <c r="AB567" s="16">
        <f t="shared" si="17"/>
        <v>2880.6600000000003</v>
      </c>
      <c r="AC567" s="30">
        <v>2880.66</v>
      </c>
      <c r="AD567" s="38">
        <v>43936</v>
      </c>
      <c r="AE567" s="43" t="s">
        <v>1533</v>
      </c>
      <c r="AF567" s="34"/>
      <c r="AG567" s="26"/>
      <c r="AH567" s="26"/>
      <c r="AI567" s="26"/>
      <c r="AJ567" s="26"/>
    </row>
    <row r="568" spans="1:36" ht="27.6" x14ac:dyDescent="0.25">
      <c r="A568" s="43" t="s">
        <v>1154</v>
      </c>
      <c r="B568" s="83" t="s">
        <v>3026</v>
      </c>
      <c r="C568" s="83"/>
      <c r="D568" s="45" t="s">
        <v>2076</v>
      </c>
      <c r="E568" s="45" t="s">
        <v>3027</v>
      </c>
      <c r="F568" s="45" t="s">
        <v>1619</v>
      </c>
      <c r="G568" s="38">
        <v>43935</v>
      </c>
      <c r="H568" s="30">
        <v>46.84</v>
      </c>
      <c r="I568" s="30">
        <v>615.80999999999995</v>
      </c>
      <c r="J568" s="30">
        <v>165.32</v>
      </c>
      <c r="K568" s="30">
        <v>1007.06</v>
      </c>
      <c r="L568" s="30"/>
      <c r="M568" s="30">
        <v>767.35</v>
      </c>
      <c r="N568" s="30"/>
      <c r="O568" s="30"/>
      <c r="P568" s="30"/>
      <c r="Q568" s="30"/>
      <c r="R568" s="30"/>
      <c r="S568" s="30"/>
      <c r="T568" s="30"/>
      <c r="U568" s="30"/>
      <c r="V568" s="30"/>
      <c r="W568" s="30"/>
      <c r="X568" s="30"/>
      <c r="Y568" s="30"/>
      <c r="Z568" s="30">
        <v>57.86</v>
      </c>
      <c r="AA568" s="30">
        <v>220.42</v>
      </c>
      <c r="AB568" s="16">
        <f t="shared" si="17"/>
        <v>2880.6600000000003</v>
      </c>
      <c r="AC568" s="30">
        <v>2880.66</v>
      </c>
      <c r="AD568" s="38">
        <v>43941</v>
      </c>
      <c r="AE568" s="43" t="s">
        <v>1534</v>
      </c>
      <c r="AF568" s="34"/>
      <c r="AG568" s="26"/>
      <c r="AH568" s="26"/>
      <c r="AI568" s="26"/>
      <c r="AJ568" s="26"/>
    </row>
    <row r="569" spans="1:36" ht="27.6" x14ac:dyDescent="0.25">
      <c r="A569" s="43" t="s">
        <v>1155</v>
      </c>
      <c r="B569" s="83" t="s">
        <v>2922</v>
      </c>
      <c r="C569" s="83"/>
      <c r="D569" s="45" t="s">
        <v>2076</v>
      </c>
      <c r="E569" s="45" t="s">
        <v>2749</v>
      </c>
      <c r="F569" s="45" t="s">
        <v>1615</v>
      </c>
      <c r="G569" s="38">
        <v>43845</v>
      </c>
      <c r="H569" s="31">
        <v>46.6</v>
      </c>
      <c r="I569" s="31">
        <v>612.65</v>
      </c>
      <c r="J569" s="31">
        <v>164.47</v>
      </c>
      <c r="K569" s="31">
        <v>1001.9</v>
      </c>
      <c r="L569" s="30"/>
      <c r="M569" s="31">
        <v>763.42</v>
      </c>
      <c r="N569" s="31"/>
      <c r="O569" s="30"/>
      <c r="P569" s="30"/>
      <c r="Q569" s="30"/>
      <c r="R569" s="30"/>
      <c r="S569" s="30"/>
      <c r="T569" s="30"/>
      <c r="U569" s="30"/>
      <c r="V569" s="30"/>
      <c r="W569" s="30"/>
      <c r="X569" s="30"/>
      <c r="Y569" s="30"/>
      <c r="Z569" s="31">
        <v>57.56</v>
      </c>
      <c r="AA569" s="30">
        <v>219.29</v>
      </c>
      <c r="AB569" s="16">
        <f t="shared" si="17"/>
        <v>2865.89</v>
      </c>
      <c r="AC569" s="30">
        <v>2888.29</v>
      </c>
      <c r="AD569" s="38">
        <v>43970</v>
      </c>
      <c r="AE569" s="43" t="s">
        <v>1535</v>
      </c>
      <c r="AF569" s="34"/>
      <c r="AG569" s="26"/>
      <c r="AH569" s="26"/>
      <c r="AI569" s="26"/>
      <c r="AJ569" s="26"/>
    </row>
    <row r="570" spans="1:36" ht="27.6" x14ac:dyDescent="0.25">
      <c r="A570" s="43" t="s">
        <v>1156</v>
      </c>
      <c r="B570" s="83" t="s">
        <v>2988</v>
      </c>
      <c r="C570" s="83"/>
      <c r="D570" s="45" t="s">
        <v>2076</v>
      </c>
      <c r="E570" s="45" t="s">
        <v>3028</v>
      </c>
      <c r="F570" s="45" t="s">
        <v>1619</v>
      </c>
      <c r="G570" s="38">
        <v>43950</v>
      </c>
      <c r="H570" s="31">
        <v>46.96</v>
      </c>
      <c r="I570" s="31">
        <v>617.39</v>
      </c>
      <c r="J570" s="31">
        <v>165.74</v>
      </c>
      <c r="K570" s="31">
        <v>1001.64</v>
      </c>
      <c r="L570" s="30"/>
      <c r="M570" s="31">
        <v>769.32</v>
      </c>
      <c r="N570" s="31"/>
      <c r="O570" s="30"/>
      <c r="P570" s="30"/>
      <c r="Q570" s="30"/>
      <c r="R570" s="30"/>
      <c r="S570" s="30"/>
      <c r="T570" s="30"/>
      <c r="U570" s="30"/>
      <c r="V570" s="30"/>
      <c r="W570" s="30"/>
      <c r="X570" s="30"/>
      <c r="Y570" s="30"/>
      <c r="Z570" s="31">
        <v>58.01</v>
      </c>
      <c r="AA570" s="30">
        <v>220.99</v>
      </c>
      <c r="AB570" s="16">
        <f t="shared" si="17"/>
        <v>2880.05</v>
      </c>
      <c r="AC570" s="30">
        <v>2888.05</v>
      </c>
      <c r="AD570" s="38">
        <v>43957</v>
      </c>
      <c r="AE570" s="43" t="s">
        <v>1536</v>
      </c>
      <c r="AF570" s="34"/>
      <c r="AG570" s="26"/>
      <c r="AH570" s="26"/>
      <c r="AI570" s="26"/>
      <c r="AJ570" s="26"/>
    </row>
    <row r="571" spans="1:36" ht="27.6" x14ac:dyDescent="0.25">
      <c r="A571" s="43" t="s">
        <v>1157</v>
      </c>
      <c r="B571" s="83" t="s">
        <v>3029</v>
      </c>
      <c r="C571" s="83"/>
      <c r="D571" s="45" t="s">
        <v>2076</v>
      </c>
      <c r="E571" s="45" t="s">
        <v>2747</v>
      </c>
      <c r="F571" s="45" t="s">
        <v>1633</v>
      </c>
      <c r="G571" s="38">
        <v>43844</v>
      </c>
      <c r="H571" s="31">
        <v>46.6</v>
      </c>
      <c r="I571" s="31">
        <v>612.65</v>
      </c>
      <c r="J571" s="31">
        <v>164.47</v>
      </c>
      <c r="K571" s="31">
        <v>1001.9</v>
      </c>
      <c r="L571" s="30"/>
      <c r="M571" s="31">
        <v>763.42</v>
      </c>
      <c r="N571" s="31"/>
      <c r="O571" s="30"/>
      <c r="P571" s="30"/>
      <c r="Q571" s="30"/>
      <c r="R571" s="30"/>
      <c r="S571" s="30"/>
      <c r="T571" s="30"/>
      <c r="U571" s="30"/>
      <c r="V571" s="30"/>
      <c r="W571" s="30"/>
      <c r="X571" s="30"/>
      <c r="Y571" s="30"/>
      <c r="Z571" s="31">
        <v>57.56</v>
      </c>
      <c r="AA571" s="30">
        <v>219.29</v>
      </c>
      <c r="AB571" s="16">
        <f t="shared" si="17"/>
        <v>2865.89</v>
      </c>
      <c r="AC571" s="30">
        <v>2865.89</v>
      </c>
      <c r="AD571" s="38">
        <v>43937</v>
      </c>
      <c r="AE571" s="43" t="s">
        <v>1537</v>
      </c>
      <c r="AF571" s="34"/>
      <c r="AG571" s="26"/>
      <c r="AH571" s="26"/>
      <c r="AI571" s="26"/>
      <c r="AJ571" s="26"/>
    </row>
    <row r="572" spans="1:36" ht="27.6" x14ac:dyDescent="0.25">
      <c r="A572" s="43" t="s">
        <v>1158</v>
      </c>
      <c r="B572" s="83" t="s">
        <v>2075</v>
      </c>
      <c r="C572" s="83"/>
      <c r="D572" s="45" t="s">
        <v>2076</v>
      </c>
      <c r="E572" s="45" t="s">
        <v>3030</v>
      </c>
      <c r="F572" s="45" t="s">
        <v>1614</v>
      </c>
      <c r="G572" s="38">
        <v>43964</v>
      </c>
      <c r="H572" s="31">
        <v>46.96</v>
      </c>
      <c r="I572" s="31">
        <v>617.39</v>
      </c>
      <c r="J572" s="31">
        <v>165.74</v>
      </c>
      <c r="K572" s="31">
        <v>1001.64</v>
      </c>
      <c r="L572" s="30"/>
      <c r="M572" s="31">
        <v>769.32</v>
      </c>
      <c r="N572" s="31"/>
      <c r="O572" s="30"/>
      <c r="P572" s="30"/>
      <c r="Q572" s="30"/>
      <c r="R572" s="30"/>
      <c r="S572" s="30"/>
      <c r="T572" s="30"/>
      <c r="U572" s="30"/>
      <c r="V572" s="30"/>
      <c r="W572" s="30"/>
      <c r="X572" s="30"/>
      <c r="Y572" s="30"/>
      <c r="Z572" s="31">
        <v>58.01</v>
      </c>
      <c r="AA572" s="30">
        <v>220.99</v>
      </c>
      <c r="AB572" s="16">
        <f t="shared" si="17"/>
        <v>2880.05</v>
      </c>
      <c r="AC572" s="30">
        <v>2888.05</v>
      </c>
      <c r="AD572" s="38">
        <v>43971</v>
      </c>
      <c r="AE572" s="43" t="s">
        <v>1538</v>
      </c>
      <c r="AF572" s="34"/>
      <c r="AG572" s="26"/>
      <c r="AH572" s="26"/>
      <c r="AI572" s="26"/>
      <c r="AJ572" s="26"/>
    </row>
    <row r="573" spans="1:36" ht="13.8" x14ac:dyDescent="0.25">
      <c r="A573" s="43" t="s">
        <v>1159</v>
      </c>
      <c r="B573" s="83" t="s">
        <v>3031</v>
      </c>
      <c r="C573" s="83"/>
      <c r="D573" s="45" t="s">
        <v>2076</v>
      </c>
      <c r="E573" s="45" t="s">
        <v>3032</v>
      </c>
      <c r="F573" s="45" t="s">
        <v>1766</v>
      </c>
      <c r="G573" s="38">
        <v>43971</v>
      </c>
      <c r="H573" s="31">
        <v>46.96</v>
      </c>
      <c r="I573" s="31">
        <v>617.39</v>
      </c>
      <c r="J573" s="31">
        <v>165.74</v>
      </c>
      <c r="K573" s="31">
        <v>1001.64</v>
      </c>
      <c r="L573" s="30"/>
      <c r="M573" s="31">
        <v>769.32</v>
      </c>
      <c r="N573" s="31"/>
      <c r="O573" s="30"/>
      <c r="P573" s="30"/>
      <c r="Q573" s="30"/>
      <c r="R573" s="30"/>
      <c r="S573" s="30"/>
      <c r="T573" s="30"/>
      <c r="U573" s="30"/>
      <c r="V573" s="30"/>
      <c r="W573" s="30"/>
      <c r="X573" s="30"/>
      <c r="Y573" s="30"/>
      <c r="Z573" s="31">
        <v>58.01</v>
      </c>
      <c r="AA573" s="30">
        <v>220.99</v>
      </c>
      <c r="AB573" s="16">
        <f t="shared" si="17"/>
        <v>2880.05</v>
      </c>
      <c r="AC573" s="30">
        <v>2888.05</v>
      </c>
      <c r="AD573" s="38">
        <v>43979</v>
      </c>
      <c r="AE573" s="43" t="s">
        <v>1539</v>
      </c>
      <c r="AF573" s="34"/>
      <c r="AG573" s="26"/>
      <c r="AH573" s="26"/>
      <c r="AI573" s="26"/>
      <c r="AJ573" s="26"/>
    </row>
    <row r="574" spans="1:36" ht="27.6" x14ac:dyDescent="0.25">
      <c r="A574" s="43" t="s">
        <v>1160</v>
      </c>
      <c r="B574" s="83" t="s">
        <v>1868</v>
      </c>
      <c r="C574" s="83"/>
      <c r="D574" s="45" t="s">
        <v>2076</v>
      </c>
      <c r="E574" s="45" t="s">
        <v>3033</v>
      </c>
      <c r="F574" s="45" t="s">
        <v>1619</v>
      </c>
      <c r="G574" s="38">
        <v>43973</v>
      </c>
      <c r="H574" s="31">
        <v>46.96</v>
      </c>
      <c r="I574" s="31">
        <v>617.39</v>
      </c>
      <c r="J574" s="31">
        <v>165.74</v>
      </c>
      <c r="K574" s="31">
        <v>1001.64</v>
      </c>
      <c r="L574" s="30"/>
      <c r="M574" s="31">
        <v>769.32</v>
      </c>
      <c r="N574" s="31"/>
      <c r="O574" s="30"/>
      <c r="P574" s="30"/>
      <c r="Q574" s="30"/>
      <c r="R574" s="30"/>
      <c r="S574" s="30"/>
      <c r="T574" s="30"/>
      <c r="U574" s="30"/>
      <c r="V574" s="30"/>
      <c r="W574" s="30"/>
      <c r="X574" s="30"/>
      <c r="Y574" s="30"/>
      <c r="Z574" s="31">
        <v>58.01</v>
      </c>
      <c r="AA574" s="30">
        <v>220.99</v>
      </c>
      <c r="AB574" s="16">
        <f t="shared" si="17"/>
        <v>2880.05</v>
      </c>
      <c r="AC574" s="30">
        <v>2880.05</v>
      </c>
      <c r="AD574" s="38">
        <v>43980</v>
      </c>
      <c r="AE574" s="43" t="s">
        <v>1540</v>
      </c>
      <c r="AF574" s="34"/>
      <c r="AG574" s="26"/>
      <c r="AH574" s="26"/>
      <c r="AI574" s="26"/>
      <c r="AJ574" s="26"/>
    </row>
    <row r="575" spans="1:36" ht="27.6" x14ac:dyDescent="0.25">
      <c r="A575" s="43" t="s">
        <v>1161</v>
      </c>
      <c r="B575" s="83" t="s">
        <v>2922</v>
      </c>
      <c r="C575" s="83"/>
      <c r="D575" s="45" t="s">
        <v>2076</v>
      </c>
      <c r="E575" s="45" t="s">
        <v>2676</v>
      </c>
      <c r="F575" s="45" t="s">
        <v>1600</v>
      </c>
      <c r="G575" s="38">
        <v>43977</v>
      </c>
      <c r="H575" s="31">
        <v>46.96</v>
      </c>
      <c r="I575" s="31">
        <v>617.39</v>
      </c>
      <c r="J575" s="31">
        <v>165.74</v>
      </c>
      <c r="K575" s="31">
        <v>1001.64</v>
      </c>
      <c r="L575" s="30"/>
      <c r="M575" s="31">
        <v>769.32</v>
      </c>
      <c r="N575" s="31"/>
      <c r="O575" s="30"/>
      <c r="P575" s="30"/>
      <c r="Q575" s="30"/>
      <c r="R575" s="30"/>
      <c r="S575" s="30"/>
      <c r="T575" s="30"/>
      <c r="U575" s="30"/>
      <c r="V575" s="30"/>
      <c r="W575" s="30"/>
      <c r="X575" s="30"/>
      <c r="Y575" s="30"/>
      <c r="Z575" s="31">
        <v>58.01</v>
      </c>
      <c r="AA575" s="30">
        <v>220.99</v>
      </c>
      <c r="AB575" s="16">
        <f t="shared" si="17"/>
        <v>2880.05</v>
      </c>
      <c r="AC575" s="30">
        <v>2888.05</v>
      </c>
      <c r="AD575" s="38">
        <v>43993</v>
      </c>
      <c r="AE575" s="43" t="s">
        <v>1541</v>
      </c>
      <c r="AF575" s="34"/>
      <c r="AG575" s="26"/>
      <c r="AH575" s="26"/>
      <c r="AI575" s="26"/>
      <c r="AJ575" s="26"/>
    </row>
    <row r="576" spans="1:36" ht="13.8" x14ac:dyDescent="0.25">
      <c r="A576" s="43" t="s">
        <v>1162</v>
      </c>
      <c r="B576" s="83" t="s">
        <v>2922</v>
      </c>
      <c r="C576" s="83"/>
      <c r="D576" s="45" t="s">
        <v>2076</v>
      </c>
      <c r="E576" s="45" t="s">
        <v>3034</v>
      </c>
      <c r="F576" s="45" t="s">
        <v>1600</v>
      </c>
      <c r="G576" s="38">
        <v>43992</v>
      </c>
      <c r="H576" s="31">
        <v>46.96</v>
      </c>
      <c r="I576" s="31">
        <v>617.39</v>
      </c>
      <c r="J576" s="31">
        <v>165.74</v>
      </c>
      <c r="K576" s="31">
        <v>1001.64</v>
      </c>
      <c r="L576" s="30"/>
      <c r="M576" s="31">
        <v>769.32</v>
      </c>
      <c r="N576" s="31"/>
      <c r="O576" s="30"/>
      <c r="P576" s="30"/>
      <c r="Q576" s="30"/>
      <c r="R576" s="30"/>
      <c r="S576" s="30"/>
      <c r="T576" s="30"/>
      <c r="U576" s="30"/>
      <c r="V576" s="30"/>
      <c r="W576" s="30"/>
      <c r="X576" s="30"/>
      <c r="Y576" s="30"/>
      <c r="Z576" s="31">
        <v>58.01</v>
      </c>
      <c r="AA576" s="30">
        <v>220.99</v>
      </c>
      <c r="AB576" s="16">
        <f t="shared" si="17"/>
        <v>2880.05</v>
      </c>
      <c r="AC576" s="30">
        <v>2888.05</v>
      </c>
      <c r="AD576" s="38">
        <v>44006</v>
      </c>
      <c r="AE576" s="43" t="s">
        <v>1542</v>
      </c>
      <c r="AF576" s="34"/>
      <c r="AG576" s="26"/>
      <c r="AH576" s="26"/>
      <c r="AI576" s="26"/>
      <c r="AJ576" s="26"/>
    </row>
    <row r="577" spans="1:36" ht="27.6" x14ac:dyDescent="0.25">
      <c r="A577" s="43" t="s">
        <v>1163</v>
      </c>
      <c r="B577" s="83" t="s">
        <v>3035</v>
      </c>
      <c r="C577" s="83"/>
      <c r="D577" s="45" t="s">
        <v>2076</v>
      </c>
      <c r="E577" s="45" t="s">
        <v>3036</v>
      </c>
      <c r="F577" s="45" t="s">
        <v>1619</v>
      </c>
      <c r="G577" s="38">
        <v>43861</v>
      </c>
      <c r="H577" s="31">
        <v>46.84</v>
      </c>
      <c r="I577" s="31">
        <v>615.80999999999995</v>
      </c>
      <c r="J577" s="31">
        <v>165.32</v>
      </c>
      <c r="K577" s="31">
        <v>1007.06</v>
      </c>
      <c r="L577" s="30"/>
      <c r="M577" s="31">
        <v>767.35</v>
      </c>
      <c r="N577" s="31"/>
      <c r="O577" s="30"/>
      <c r="P577" s="30"/>
      <c r="Q577" s="30"/>
      <c r="R577" s="30"/>
      <c r="S577" s="30"/>
      <c r="T577" s="30"/>
      <c r="U577" s="30"/>
      <c r="V577" s="30"/>
      <c r="W577" s="30"/>
      <c r="X577" s="30"/>
      <c r="Y577" s="30"/>
      <c r="Z577" s="31">
        <v>57.86</v>
      </c>
      <c r="AA577" s="30">
        <v>220.42</v>
      </c>
      <c r="AB577" s="16">
        <f t="shared" si="17"/>
        <v>2880.6600000000003</v>
      </c>
      <c r="AC577" s="30">
        <v>2880.66</v>
      </c>
      <c r="AD577" s="38">
        <v>43872</v>
      </c>
      <c r="AE577" s="43" t="s">
        <v>1543</v>
      </c>
      <c r="AF577" s="34"/>
      <c r="AG577" s="26"/>
      <c r="AH577" s="26"/>
      <c r="AI577" s="26"/>
      <c r="AJ577" s="26"/>
    </row>
    <row r="578" spans="1:36" ht="13.8" x14ac:dyDescent="0.25">
      <c r="A578" s="43" t="s">
        <v>1164</v>
      </c>
      <c r="B578" s="83" t="s">
        <v>1714</v>
      </c>
      <c r="C578" s="83"/>
      <c r="D578" s="45" t="s">
        <v>2076</v>
      </c>
      <c r="E578" s="45" t="s">
        <v>3037</v>
      </c>
      <c r="F578" s="45" t="s">
        <v>1600</v>
      </c>
      <c r="G578" s="38">
        <v>43890</v>
      </c>
      <c r="H578" s="31">
        <v>46.84</v>
      </c>
      <c r="I578" s="31">
        <v>615.80999999999995</v>
      </c>
      <c r="J578" s="31">
        <v>165.32</v>
      </c>
      <c r="K578" s="31">
        <v>1007.06</v>
      </c>
      <c r="L578" s="30"/>
      <c r="M578" s="31">
        <v>767.35</v>
      </c>
      <c r="N578" s="31"/>
      <c r="O578" s="30"/>
      <c r="P578" s="30"/>
      <c r="Q578" s="30"/>
      <c r="R578" s="30"/>
      <c r="S578" s="30"/>
      <c r="T578" s="30"/>
      <c r="U578" s="30"/>
      <c r="V578" s="30"/>
      <c r="W578" s="30"/>
      <c r="X578" s="30"/>
      <c r="Y578" s="30"/>
      <c r="Z578" s="31">
        <v>57.86</v>
      </c>
      <c r="AA578" s="30">
        <v>220.42</v>
      </c>
      <c r="AB578" s="16">
        <f t="shared" si="17"/>
        <v>2880.6600000000003</v>
      </c>
      <c r="AC578" s="30">
        <v>2880.66</v>
      </c>
      <c r="AD578" s="38">
        <v>43895</v>
      </c>
      <c r="AE578" s="43" t="s">
        <v>1544</v>
      </c>
      <c r="AF578" s="34"/>
      <c r="AG578" s="26"/>
      <c r="AH578" s="26"/>
      <c r="AI578" s="26"/>
      <c r="AJ578" s="26"/>
    </row>
    <row r="579" spans="1:36" ht="27.6" x14ac:dyDescent="0.25">
      <c r="A579" s="43" t="s">
        <v>1165</v>
      </c>
      <c r="B579" s="83" t="s">
        <v>3038</v>
      </c>
      <c r="C579" s="83"/>
      <c r="D579" s="45" t="s">
        <v>2076</v>
      </c>
      <c r="E579" s="45" t="s">
        <v>3039</v>
      </c>
      <c r="F579" s="45" t="s">
        <v>1600</v>
      </c>
      <c r="G579" s="38">
        <v>43894</v>
      </c>
      <c r="H579" s="31">
        <v>46.94</v>
      </c>
      <c r="I579" s="31">
        <v>617.39</v>
      </c>
      <c r="J579" s="31">
        <v>165.74</v>
      </c>
      <c r="K579" s="31">
        <v>1009.64</v>
      </c>
      <c r="L579" s="30"/>
      <c r="M579" s="31">
        <v>769.32</v>
      </c>
      <c r="N579" s="31"/>
      <c r="O579" s="30"/>
      <c r="P579" s="30"/>
      <c r="Q579" s="30"/>
      <c r="R579" s="30"/>
      <c r="S579" s="30"/>
      <c r="T579" s="30"/>
      <c r="U579" s="30"/>
      <c r="V579" s="30"/>
      <c r="W579" s="30"/>
      <c r="X579" s="30"/>
      <c r="Y579" s="30"/>
      <c r="Z579" s="31">
        <v>58.01</v>
      </c>
      <c r="AA579" s="30">
        <v>220.98</v>
      </c>
      <c r="AB579" s="16">
        <f t="shared" si="17"/>
        <v>2888.0200000000004</v>
      </c>
      <c r="AC579" s="30">
        <v>2888.02</v>
      </c>
      <c r="AD579" s="38">
        <v>43994</v>
      </c>
      <c r="AE579" s="43" t="s">
        <v>1545</v>
      </c>
      <c r="AF579" s="34"/>
      <c r="AG579" s="26"/>
      <c r="AH579" s="26"/>
      <c r="AI579" s="26"/>
      <c r="AJ579" s="26"/>
    </row>
    <row r="580" spans="1:36" x14ac:dyDescent="0.25">
      <c r="AB580" s="55"/>
    </row>
    <row r="581" spans="1:36" x14ac:dyDescent="0.25">
      <c r="AB581" s="55"/>
    </row>
    <row r="582" spans="1:36" x14ac:dyDescent="0.25">
      <c r="AB582" s="55"/>
    </row>
    <row r="583" spans="1:36" x14ac:dyDescent="0.25">
      <c r="AB583" s="55"/>
    </row>
    <row r="584" spans="1:36" x14ac:dyDescent="0.25">
      <c r="AB584" s="55"/>
    </row>
    <row r="585" spans="1:36" x14ac:dyDescent="0.25">
      <c r="AB585" s="55"/>
    </row>
    <row r="586" spans="1:36" x14ac:dyDescent="0.25">
      <c r="AB586" s="55"/>
    </row>
    <row r="587" spans="1:36" x14ac:dyDescent="0.25">
      <c r="AB587" s="55"/>
    </row>
    <row r="588" spans="1:36" x14ac:dyDescent="0.25">
      <c r="AB588" s="55"/>
    </row>
    <row r="589" spans="1:36" x14ac:dyDescent="0.25">
      <c r="AB589" s="55"/>
    </row>
    <row r="590" spans="1:36" x14ac:dyDescent="0.25">
      <c r="AB590" s="55"/>
    </row>
    <row r="591" spans="1:36" x14ac:dyDescent="0.25">
      <c r="AB591" s="55"/>
    </row>
    <row r="592" spans="1:36" x14ac:dyDescent="0.25">
      <c r="AB592" s="55"/>
    </row>
    <row r="593" spans="28:28" x14ac:dyDescent="0.25">
      <c r="AB593" s="55"/>
    </row>
    <row r="594" spans="28:28" x14ac:dyDescent="0.25">
      <c r="AB594" s="55"/>
    </row>
    <row r="595" spans="28:28" x14ac:dyDescent="0.25">
      <c r="AB595" s="55"/>
    </row>
    <row r="596" spans="28:28" x14ac:dyDescent="0.25">
      <c r="AB596" s="55"/>
    </row>
    <row r="597" spans="28:28" x14ac:dyDescent="0.25">
      <c r="AB597" s="55"/>
    </row>
    <row r="598" spans="28:28" x14ac:dyDescent="0.25">
      <c r="AB598" s="55"/>
    </row>
    <row r="599" spans="28:28" x14ac:dyDescent="0.25">
      <c r="AB599" s="55"/>
    </row>
    <row r="600" spans="28:28" x14ac:dyDescent="0.25">
      <c r="AB600" s="55"/>
    </row>
    <row r="601" spans="28:28" x14ac:dyDescent="0.25">
      <c r="AB601" s="55"/>
    </row>
    <row r="602" spans="28:28" x14ac:dyDescent="0.25">
      <c r="AB602" s="55"/>
    </row>
    <row r="603" spans="28:28" x14ac:dyDescent="0.25">
      <c r="AB603" s="55"/>
    </row>
    <row r="604" spans="28:28" x14ac:dyDescent="0.25">
      <c r="AB604" s="55"/>
    </row>
    <row r="605" spans="28:28" x14ac:dyDescent="0.25">
      <c r="AB605" s="55"/>
    </row>
    <row r="606" spans="28:28" x14ac:dyDescent="0.25">
      <c r="AB606" s="55"/>
    </row>
    <row r="607" spans="28:28" x14ac:dyDescent="0.25">
      <c r="AB607" s="55"/>
    </row>
    <row r="608" spans="28:28" x14ac:dyDescent="0.25">
      <c r="AB608" s="55"/>
    </row>
    <row r="609" spans="28:28" x14ac:dyDescent="0.25">
      <c r="AB609" s="55"/>
    </row>
    <row r="610" spans="28:28" x14ac:dyDescent="0.25">
      <c r="AB610" s="55"/>
    </row>
    <row r="611" spans="28:28" x14ac:dyDescent="0.25">
      <c r="AB611" s="55"/>
    </row>
    <row r="612" spans="28:28" x14ac:dyDescent="0.25">
      <c r="AB612" s="55"/>
    </row>
    <row r="613" spans="28:28" x14ac:dyDescent="0.25">
      <c r="AB613" s="55"/>
    </row>
  </sheetData>
  <autoFilter ref="A2:AK579" xr:uid="{00000000-0001-0000-0200-000000000000}"/>
  <mergeCells count="177">
    <mergeCell ref="AB125:AB126"/>
    <mergeCell ref="AA125:AA126"/>
    <mergeCell ref="B125:B126"/>
    <mergeCell ref="Z125:Z126"/>
    <mergeCell ref="Y125:Y126"/>
    <mergeCell ref="X125:X126"/>
    <mergeCell ref="W125:W126"/>
    <mergeCell ref="V125:V126"/>
    <mergeCell ref="U125:U126"/>
    <mergeCell ref="T125:T126"/>
    <mergeCell ref="S125:S126"/>
    <mergeCell ref="N125:N126"/>
    <mergeCell ref="O125:O126"/>
    <mergeCell ref="P125:P126"/>
    <mergeCell ref="Q125:Q126"/>
    <mergeCell ref="R125:R126"/>
    <mergeCell ref="M125:M126"/>
    <mergeCell ref="L125:L126"/>
    <mergeCell ref="J125:J126"/>
    <mergeCell ref="K125:K126"/>
    <mergeCell ref="I125:I126"/>
    <mergeCell ref="H125:H126"/>
    <mergeCell ref="G125:G126"/>
    <mergeCell ref="E125:E126"/>
    <mergeCell ref="A1:AJ1"/>
    <mergeCell ref="G100:G101"/>
    <mergeCell ref="F100:F101"/>
    <mergeCell ref="E100:E101"/>
    <mergeCell ref="D100:D101"/>
    <mergeCell ref="C100:C101"/>
    <mergeCell ref="A100:A101"/>
    <mergeCell ref="B100:B101"/>
    <mergeCell ref="A60:A61"/>
    <mergeCell ref="A4:A5"/>
    <mergeCell ref="B4:B5"/>
    <mergeCell ref="D60:D61"/>
    <mergeCell ref="A79:A80"/>
    <mergeCell ref="B79:B80"/>
    <mergeCell ref="C79:C80"/>
    <mergeCell ref="D79:D80"/>
    <mergeCell ref="A92:A93"/>
    <mergeCell ref="B60:B61"/>
    <mergeCell ref="C60:C61"/>
    <mergeCell ref="F79:F80"/>
    <mergeCell ref="G79:G80"/>
    <mergeCell ref="A81:A82"/>
    <mergeCell ref="B81:B82"/>
    <mergeCell ref="C81:C82"/>
    <mergeCell ref="D81:D82"/>
    <mergeCell ref="E81:E82"/>
    <mergeCell ref="F81:F82"/>
    <mergeCell ref="G81:G82"/>
    <mergeCell ref="E79:E80"/>
    <mergeCell ref="A117:A118"/>
    <mergeCell ref="B117:B118"/>
    <mergeCell ref="C117:C118"/>
    <mergeCell ref="D117:D118"/>
    <mergeCell ref="E117:E118"/>
    <mergeCell ref="F117:F118"/>
    <mergeCell ref="G117:G118"/>
    <mergeCell ref="E92:E93"/>
    <mergeCell ref="B92:B93"/>
    <mergeCell ref="C92:C93"/>
    <mergeCell ref="D92:D93"/>
    <mergeCell ref="F92:F93"/>
    <mergeCell ref="G92:G93"/>
    <mergeCell ref="A107:A108"/>
    <mergeCell ref="F110:F111"/>
    <mergeCell ref="A110:A111"/>
    <mergeCell ref="B110:B111"/>
    <mergeCell ref="A142:A143"/>
    <mergeCell ref="B142:B143"/>
    <mergeCell ref="C142:C143"/>
    <mergeCell ref="D142:D143"/>
    <mergeCell ref="E142:E143"/>
    <mergeCell ref="F142:F143"/>
    <mergeCell ref="G142:G143"/>
    <mergeCell ref="F121:F122"/>
    <mergeCell ref="A129:A130"/>
    <mergeCell ref="B129:B130"/>
    <mergeCell ref="C129:C130"/>
    <mergeCell ref="D129:D130"/>
    <mergeCell ref="E129:E130"/>
    <mergeCell ref="F129:F130"/>
    <mergeCell ref="A121:A122"/>
    <mergeCell ref="B121:B122"/>
    <mergeCell ref="C121:C122"/>
    <mergeCell ref="D121:D122"/>
    <mergeCell ref="E121:E122"/>
    <mergeCell ref="A125:A126"/>
    <mergeCell ref="F125:F126"/>
    <mergeCell ref="C125:C126"/>
    <mergeCell ref="D125:D126"/>
    <mergeCell ref="G129:G130"/>
    <mergeCell ref="F154:F155"/>
    <mergeCell ref="G154:G155"/>
    <mergeCell ref="A185:A188"/>
    <mergeCell ref="C185:C187"/>
    <mergeCell ref="D185:D187"/>
    <mergeCell ref="F185:F187"/>
    <mergeCell ref="A154:A155"/>
    <mergeCell ref="B154:B155"/>
    <mergeCell ref="C154:C155"/>
    <mergeCell ref="D154:D155"/>
    <mergeCell ref="E154:E155"/>
    <mergeCell ref="G209:G215"/>
    <mergeCell ref="A222:A223"/>
    <mergeCell ref="B222:B223"/>
    <mergeCell ref="C222:C223"/>
    <mergeCell ref="D222:D223"/>
    <mergeCell ref="E222:E223"/>
    <mergeCell ref="F222:F223"/>
    <mergeCell ref="A209:A215"/>
    <mergeCell ref="C209:C215"/>
    <mergeCell ref="D209:D215"/>
    <mergeCell ref="E209:E215"/>
    <mergeCell ref="F209:F215"/>
    <mergeCell ref="F236:F237"/>
    <mergeCell ref="G236:G237"/>
    <mergeCell ref="A265:A267"/>
    <mergeCell ref="B265:B267"/>
    <mergeCell ref="C265:C267"/>
    <mergeCell ref="D265:D267"/>
    <mergeCell ref="E265:E267"/>
    <mergeCell ref="F265:F267"/>
    <mergeCell ref="A236:A237"/>
    <mergeCell ref="B236:B237"/>
    <mergeCell ref="C236:C237"/>
    <mergeCell ref="D236:D237"/>
    <mergeCell ref="E236:E237"/>
    <mergeCell ref="A289:A290"/>
    <mergeCell ref="C289:C290"/>
    <mergeCell ref="D289:D290"/>
    <mergeCell ref="E289:E290"/>
    <mergeCell ref="F289:F290"/>
    <mergeCell ref="C304:C305"/>
    <mergeCell ref="C295:C296"/>
    <mergeCell ref="D295:D296"/>
    <mergeCell ref="E295:E296"/>
    <mergeCell ref="A295:A296"/>
    <mergeCell ref="B295:B296"/>
    <mergeCell ref="A303:A305"/>
    <mergeCell ref="F295:F296"/>
    <mergeCell ref="B353:B354"/>
    <mergeCell ref="C353:C354"/>
    <mergeCell ref="D353:D354"/>
    <mergeCell ref="E353:E354"/>
    <mergeCell ref="G289:G290"/>
    <mergeCell ref="D303:D305"/>
    <mergeCell ref="E303:E305"/>
    <mergeCell ref="F303:F305"/>
    <mergeCell ref="G303:G305"/>
    <mergeCell ref="G295:G296"/>
    <mergeCell ref="AC115:AF115"/>
    <mergeCell ref="AC198:AE198"/>
    <mergeCell ref="G432:K432"/>
    <mergeCell ref="G463:G465"/>
    <mergeCell ref="A463:A465"/>
    <mergeCell ref="C463:C465"/>
    <mergeCell ref="D463:D465"/>
    <mergeCell ref="E463:E465"/>
    <mergeCell ref="F463:F465"/>
    <mergeCell ref="A408:A410"/>
    <mergeCell ref="C408:C410"/>
    <mergeCell ref="D408:D410"/>
    <mergeCell ref="E408:E410"/>
    <mergeCell ref="F408:F410"/>
    <mergeCell ref="F353:F354"/>
    <mergeCell ref="G353:G354"/>
    <mergeCell ref="A381:A383"/>
    <mergeCell ref="B381:B383"/>
    <mergeCell ref="C381:C383"/>
    <mergeCell ref="D381:D383"/>
    <mergeCell ref="E381:E383"/>
    <mergeCell ref="F381:F383"/>
    <mergeCell ref="G381:G383"/>
    <mergeCell ref="A353:A354"/>
  </mergeCells>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P294"/>
  <sheetViews>
    <sheetView zoomScale="70" zoomScaleNormal="70" workbookViewId="0">
      <pane xSplit="1" ySplit="2" topLeftCell="B163" activePane="bottomRight" state="frozen"/>
      <selection pane="topRight" activeCell="B1" sqref="B1"/>
      <selection pane="bottomLeft" activeCell="A3" sqref="A3"/>
      <selection pane="bottomRight" activeCell="J68" sqref="J68"/>
    </sheetView>
  </sheetViews>
  <sheetFormatPr defaultRowHeight="17.399999999999999" x14ac:dyDescent="0.25"/>
  <cols>
    <col min="1" max="1" width="34.5546875" style="79" customWidth="1"/>
    <col min="2" max="2" width="115.5546875" style="115" customWidth="1"/>
    <col min="3" max="3" width="29" style="92" bestFit="1" customWidth="1"/>
    <col min="4" max="4" width="39.5546875" style="92" customWidth="1"/>
    <col min="5" max="5" width="31.109375" style="92" bestFit="1" customWidth="1"/>
    <col min="6" max="6" width="18.88671875" style="92" customWidth="1"/>
    <col min="7" max="7" width="24.6640625" style="121" customWidth="1"/>
    <col min="8" max="8" width="22.44140625" style="117" customWidth="1"/>
    <col min="9" max="9" width="15.6640625" style="92" bestFit="1" customWidth="1"/>
    <col min="10" max="10" width="19.44140625" style="92" bestFit="1" customWidth="1"/>
    <col min="11" max="11" width="37.5546875" style="79" bestFit="1" customWidth="1"/>
    <col min="12" max="12" width="72.6640625" style="79" bestFit="1" customWidth="1"/>
    <col min="13" max="13" width="76.33203125" style="75" bestFit="1" customWidth="1"/>
    <col min="14" max="14" width="30.33203125" style="75" bestFit="1" customWidth="1"/>
    <col min="15" max="15" width="34" style="75" bestFit="1" customWidth="1"/>
    <col min="16" max="16" width="11.44140625" bestFit="1" customWidth="1"/>
    <col min="17" max="17" width="13.88671875" bestFit="1" customWidth="1"/>
    <col min="18" max="18" width="12.33203125" bestFit="1" customWidth="1"/>
  </cols>
  <sheetData>
    <row r="1" spans="1:250" s="10" customFormat="1" x14ac:dyDescent="0.25">
      <c r="A1" s="748" t="s">
        <v>3093</v>
      </c>
      <c r="B1" s="748"/>
      <c r="C1" s="748"/>
      <c r="D1" s="748"/>
      <c r="E1" s="748"/>
      <c r="F1" s="748"/>
      <c r="G1" s="748"/>
      <c r="H1" s="748"/>
      <c r="I1" s="748"/>
      <c r="J1" s="748"/>
      <c r="K1" s="748"/>
      <c r="L1" s="748"/>
      <c r="M1" s="748"/>
      <c r="N1" s="748"/>
      <c r="O1" s="748"/>
    </row>
    <row r="2" spans="1:250" s="95" customFormat="1" ht="52.2" x14ac:dyDescent="0.25">
      <c r="A2" s="91" t="s">
        <v>3093</v>
      </c>
      <c r="B2" s="113" t="s">
        <v>2018</v>
      </c>
      <c r="C2" s="91" t="s">
        <v>2020</v>
      </c>
      <c r="D2" s="91" t="s">
        <v>2019</v>
      </c>
      <c r="E2" s="91" t="s">
        <v>1599</v>
      </c>
      <c r="F2" s="91" t="s">
        <v>309</v>
      </c>
      <c r="G2" s="93" t="s">
        <v>316</v>
      </c>
      <c r="H2" s="94" t="s">
        <v>322</v>
      </c>
      <c r="I2" s="91" t="s">
        <v>333</v>
      </c>
      <c r="J2" s="91" t="s">
        <v>332</v>
      </c>
      <c r="K2" s="91" t="s">
        <v>317</v>
      </c>
      <c r="L2" s="91" t="s">
        <v>318</v>
      </c>
      <c r="M2" s="91" t="s">
        <v>319</v>
      </c>
      <c r="N2" s="91" t="s">
        <v>320</v>
      </c>
      <c r="O2" s="91" t="s">
        <v>321</v>
      </c>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c r="CQ2" s="114"/>
      <c r="CR2" s="114"/>
      <c r="CS2" s="114"/>
      <c r="CT2" s="114"/>
      <c r="CU2" s="114"/>
      <c r="CV2" s="114"/>
      <c r="CW2" s="114"/>
      <c r="CX2" s="114"/>
      <c r="CY2" s="114"/>
      <c r="CZ2" s="114"/>
      <c r="DA2" s="114"/>
      <c r="DB2" s="114"/>
      <c r="DC2" s="114"/>
      <c r="DD2" s="114"/>
      <c r="DE2" s="114"/>
      <c r="DF2" s="114"/>
      <c r="DG2" s="114"/>
      <c r="DH2" s="114"/>
      <c r="DI2" s="114"/>
      <c r="DJ2" s="114"/>
      <c r="DK2" s="114"/>
      <c r="DL2" s="114"/>
      <c r="DM2" s="114"/>
      <c r="DN2" s="114"/>
      <c r="DO2" s="114"/>
      <c r="DP2" s="114"/>
      <c r="DQ2" s="114"/>
      <c r="DR2" s="114"/>
      <c r="DS2" s="114"/>
      <c r="DT2" s="114"/>
      <c r="DU2" s="114"/>
      <c r="DV2" s="114"/>
      <c r="DW2" s="114"/>
      <c r="DX2" s="114"/>
      <c r="DY2" s="114"/>
      <c r="DZ2" s="114"/>
      <c r="EA2" s="114"/>
      <c r="EB2" s="114"/>
      <c r="EC2" s="114"/>
      <c r="ED2" s="114"/>
      <c r="EE2" s="114"/>
      <c r="EF2" s="114"/>
      <c r="EG2" s="114"/>
      <c r="EH2" s="114"/>
      <c r="EI2" s="114"/>
      <c r="EJ2" s="114"/>
      <c r="EK2" s="114"/>
      <c r="EL2" s="114"/>
      <c r="EM2" s="114"/>
      <c r="EN2" s="114"/>
      <c r="EO2" s="114"/>
      <c r="EP2" s="114"/>
      <c r="EQ2" s="114"/>
      <c r="ER2" s="114"/>
      <c r="ES2" s="114"/>
      <c r="ET2" s="114"/>
      <c r="EU2" s="114"/>
      <c r="EV2" s="114"/>
      <c r="EW2" s="114"/>
      <c r="EX2" s="114"/>
      <c r="EY2" s="114"/>
      <c r="EZ2" s="114"/>
      <c r="FA2" s="114"/>
      <c r="FB2" s="114"/>
      <c r="FC2" s="114"/>
      <c r="FD2" s="114"/>
      <c r="FE2" s="114"/>
      <c r="FF2" s="114"/>
      <c r="FG2" s="114"/>
      <c r="FH2" s="114"/>
      <c r="FI2" s="114"/>
      <c r="FJ2" s="114"/>
      <c r="FK2" s="114"/>
      <c r="FL2" s="114"/>
      <c r="FM2" s="114"/>
      <c r="FN2" s="114"/>
      <c r="FO2" s="114"/>
      <c r="FP2" s="114"/>
      <c r="FQ2" s="114"/>
      <c r="FR2" s="114"/>
      <c r="FS2" s="114"/>
      <c r="FT2" s="114"/>
      <c r="FU2" s="114"/>
      <c r="FV2" s="114"/>
      <c r="FW2" s="114"/>
      <c r="FX2" s="114"/>
      <c r="FY2" s="114"/>
      <c r="FZ2" s="114"/>
      <c r="GA2" s="114"/>
      <c r="GB2" s="114"/>
      <c r="GC2" s="114"/>
      <c r="GD2" s="114"/>
      <c r="GE2" s="114"/>
      <c r="GF2" s="114"/>
      <c r="GG2" s="114"/>
      <c r="GH2" s="114"/>
      <c r="GI2" s="114"/>
      <c r="GJ2" s="114"/>
      <c r="GK2" s="114"/>
      <c r="GL2" s="114"/>
      <c r="GM2" s="114"/>
      <c r="GN2" s="114"/>
      <c r="GO2" s="114"/>
      <c r="GP2" s="114"/>
      <c r="GQ2" s="114"/>
      <c r="GR2" s="114"/>
      <c r="GS2" s="114"/>
      <c r="GT2" s="114"/>
      <c r="GU2" s="114"/>
      <c r="GV2" s="114"/>
      <c r="GW2" s="114"/>
      <c r="GX2" s="114"/>
      <c r="GY2" s="114"/>
      <c r="GZ2" s="114"/>
      <c r="HA2" s="114"/>
      <c r="HB2" s="114"/>
      <c r="HC2" s="114"/>
      <c r="HD2" s="114"/>
      <c r="HE2" s="114"/>
      <c r="HF2" s="114"/>
      <c r="HG2" s="114"/>
      <c r="HH2" s="114"/>
      <c r="HI2" s="114"/>
      <c r="HJ2" s="114"/>
      <c r="HK2" s="114"/>
      <c r="HL2" s="114"/>
      <c r="HM2" s="114"/>
      <c r="HN2" s="114"/>
      <c r="HO2" s="114"/>
      <c r="HP2" s="114"/>
      <c r="HQ2" s="114"/>
      <c r="HR2" s="114"/>
      <c r="HS2" s="114"/>
      <c r="HT2" s="114"/>
      <c r="HU2" s="114"/>
      <c r="HV2" s="114"/>
      <c r="HW2" s="114"/>
      <c r="HX2" s="114"/>
      <c r="HY2" s="114"/>
      <c r="HZ2" s="114"/>
      <c r="IA2" s="114"/>
      <c r="IB2" s="114"/>
      <c r="IC2" s="114"/>
      <c r="ID2" s="114"/>
      <c r="IE2" s="114"/>
      <c r="IF2" s="114"/>
      <c r="IG2" s="114"/>
      <c r="IH2" s="114"/>
      <c r="II2" s="114"/>
      <c r="IJ2" s="114"/>
      <c r="IK2" s="114"/>
      <c r="IL2" s="114"/>
      <c r="IM2" s="114"/>
      <c r="IN2" s="114"/>
      <c r="IO2" s="114"/>
      <c r="IP2" s="114"/>
    </row>
    <row r="3" spans="1:250" s="6" customFormat="1" ht="34.799999999999997" x14ac:dyDescent="0.25">
      <c r="A3" s="79" t="s">
        <v>526</v>
      </c>
      <c r="B3" s="115" t="s">
        <v>1758</v>
      </c>
      <c r="C3" s="92" t="s">
        <v>2021</v>
      </c>
      <c r="D3" s="92" t="s">
        <v>1759</v>
      </c>
      <c r="E3" s="92" t="s">
        <v>1760</v>
      </c>
      <c r="F3" s="96">
        <v>43446</v>
      </c>
      <c r="G3" s="116">
        <v>42000</v>
      </c>
      <c r="H3" s="117"/>
      <c r="I3" s="92"/>
      <c r="J3" s="92"/>
      <c r="K3" s="79"/>
      <c r="L3" s="79"/>
      <c r="M3" s="79"/>
      <c r="N3" s="79"/>
      <c r="O3" s="79"/>
    </row>
    <row r="4" spans="1:250" s="6" customFormat="1" ht="34.799999999999997" x14ac:dyDescent="0.25">
      <c r="A4" s="79" t="s">
        <v>527</v>
      </c>
      <c r="B4" s="115" t="s">
        <v>1761</v>
      </c>
      <c r="C4" s="92" t="s">
        <v>2021</v>
      </c>
      <c r="D4" s="92" t="s">
        <v>1762</v>
      </c>
      <c r="E4" s="92" t="s">
        <v>1763</v>
      </c>
      <c r="F4" s="96">
        <v>44228</v>
      </c>
      <c r="G4" s="116">
        <v>12100</v>
      </c>
      <c r="H4" s="117"/>
      <c r="I4" s="92"/>
      <c r="J4" s="92"/>
      <c r="K4" s="79"/>
      <c r="L4" s="79"/>
      <c r="M4" s="79"/>
      <c r="N4" s="79"/>
      <c r="O4" s="79"/>
    </row>
    <row r="5" spans="1:250" s="6" customFormat="1" x14ac:dyDescent="0.25">
      <c r="A5" s="79" t="s">
        <v>528</v>
      </c>
      <c r="B5" s="115" t="s">
        <v>1764</v>
      </c>
      <c r="C5" s="92" t="s">
        <v>2021</v>
      </c>
      <c r="D5" s="92" t="s">
        <v>1765</v>
      </c>
      <c r="E5" s="92" t="s">
        <v>1766</v>
      </c>
      <c r="F5" s="96">
        <v>43223</v>
      </c>
      <c r="G5" s="116">
        <v>32900</v>
      </c>
      <c r="H5" s="117">
        <v>33216.54</v>
      </c>
      <c r="I5" s="96">
        <v>43445</v>
      </c>
      <c r="J5" s="92" t="s">
        <v>609</v>
      </c>
      <c r="K5" s="79"/>
      <c r="L5" s="79"/>
      <c r="M5" s="79"/>
      <c r="N5" s="79"/>
      <c r="O5" s="79"/>
    </row>
    <row r="6" spans="1:250" s="6" customFormat="1" ht="34.799999999999997" x14ac:dyDescent="0.25">
      <c r="A6" s="79" t="s">
        <v>529</v>
      </c>
      <c r="B6" s="115" t="s">
        <v>1767</v>
      </c>
      <c r="C6" s="92" t="s">
        <v>2021</v>
      </c>
      <c r="D6" s="92" t="s">
        <v>1768</v>
      </c>
      <c r="E6" s="92" t="s">
        <v>1616</v>
      </c>
      <c r="F6" s="96">
        <v>43348</v>
      </c>
      <c r="G6" s="116">
        <v>7125.8</v>
      </c>
      <c r="H6" s="117">
        <v>7169.27</v>
      </c>
      <c r="I6" s="96">
        <v>43475</v>
      </c>
      <c r="J6" s="92" t="s">
        <v>610</v>
      </c>
      <c r="K6" s="79"/>
      <c r="L6" s="79"/>
      <c r="M6" s="79"/>
      <c r="N6" s="79"/>
      <c r="O6" s="79"/>
    </row>
    <row r="7" spans="1:250" s="6" customFormat="1" ht="34.799999999999997" x14ac:dyDescent="0.25">
      <c r="A7" s="79" t="s">
        <v>530</v>
      </c>
      <c r="B7" s="115" t="s">
        <v>1769</v>
      </c>
      <c r="C7" s="92" t="s">
        <v>2021</v>
      </c>
      <c r="D7" s="92" t="s">
        <v>1770</v>
      </c>
      <c r="E7" s="92" t="s">
        <v>1600</v>
      </c>
      <c r="F7" s="96">
        <v>43210</v>
      </c>
      <c r="G7" s="116">
        <v>2421.39</v>
      </c>
      <c r="H7" s="117">
        <v>2421.39</v>
      </c>
      <c r="I7" s="96">
        <v>43292</v>
      </c>
      <c r="J7" s="92" t="s">
        <v>611</v>
      </c>
      <c r="K7" s="79"/>
      <c r="L7" s="79"/>
      <c r="M7" s="79"/>
      <c r="N7" s="79"/>
      <c r="O7" s="79"/>
    </row>
    <row r="8" spans="1:250" s="6" customFormat="1" x14ac:dyDescent="0.25">
      <c r="A8" s="79" t="s">
        <v>531</v>
      </c>
      <c r="B8" s="115" t="s">
        <v>1771</v>
      </c>
      <c r="C8" s="92" t="s">
        <v>2021</v>
      </c>
      <c r="D8" s="92" t="s">
        <v>1772</v>
      </c>
      <c r="E8" s="92" t="s">
        <v>1614</v>
      </c>
      <c r="F8" s="96">
        <v>43273</v>
      </c>
      <c r="G8" s="116">
        <v>14539.48</v>
      </c>
      <c r="H8" s="117">
        <v>14539.48</v>
      </c>
      <c r="I8" s="96">
        <v>43601</v>
      </c>
      <c r="J8" s="92" t="s">
        <v>612</v>
      </c>
      <c r="K8" s="79"/>
      <c r="L8" s="79"/>
      <c r="M8" s="79"/>
      <c r="N8" s="79"/>
      <c r="O8" s="79"/>
    </row>
    <row r="9" spans="1:250" s="6" customFormat="1" x14ac:dyDescent="0.25">
      <c r="A9" s="79" t="s">
        <v>534</v>
      </c>
      <c r="B9" s="115" t="s">
        <v>1778</v>
      </c>
      <c r="C9" s="92" t="s">
        <v>2021</v>
      </c>
      <c r="D9" s="92" t="s">
        <v>1779</v>
      </c>
      <c r="E9" s="92" t="s">
        <v>1631</v>
      </c>
      <c r="F9" s="96">
        <v>43199</v>
      </c>
      <c r="G9" s="116">
        <v>831.23</v>
      </c>
      <c r="H9" s="117"/>
      <c r="I9" s="92"/>
      <c r="J9" s="92"/>
      <c r="K9" s="79"/>
      <c r="L9" s="79"/>
      <c r="M9" s="79"/>
      <c r="N9" s="79"/>
      <c r="O9" s="79"/>
    </row>
    <row r="10" spans="1:250" s="6" customFormat="1" x14ac:dyDescent="0.25">
      <c r="A10" s="79" t="s">
        <v>532</v>
      </c>
      <c r="B10" s="115" t="s">
        <v>1773</v>
      </c>
      <c r="C10" s="92" t="s">
        <v>2021</v>
      </c>
      <c r="D10" s="92" t="s">
        <v>1774</v>
      </c>
      <c r="E10" s="92" t="s">
        <v>1600</v>
      </c>
      <c r="F10" s="96">
        <v>43255</v>
      </c>
      <c r="G10" s="116">
        <v>2500</v>
      </c>
      <c r="H10" s="117">
        <v>2500</v>
      </c>
      <c r="I10" s="96">
        <v>43301</v>
      </c>
      <c r="J10" s="92" t="s">
        <v>613</v>
      </c>
      <c r="K10" s="79"/>
      <c r="L10" s="79"/>
      <c r="M10" s="79"/>
      <c r="N10" s="79"/>
      <c r="O10" s="79"/>
    </row>
    <row r="11" spans="1:250" s="6" customFormat="1" x14ac:dyDescent="0.25">
      <c r="A11" s="79" t="s">
        <v>533</v>
      </c>
      <c r="B11" s="115" t="s">
        <v>1775</v>
      </c>
      <c r="C11" s="92" t="s">
        <v>2021</v>
      </c>
      <c r="D11" s="92" t="s">
        <v>1776</v>
      </c>
      <c r="E11" s="92" t="s">
        <v>1777</v>
      </c>
      <c r="F11" s="96">
        <v>43445</v>
      </c>
      <c r="G11" s="116">
        <v>83968.6</v>
      </c>
      <c r="H11" s="117">
        <v>83968.6</v>
      </c>
      <c r="I11" s="96">
        <v>43567</v>
      </c>
      <c r="J11" s="92" t="s">
        <v>614</v>
      </c>
      <c r="K11" s="79"/>
      <c r="L11" s="79"/>
      <c r="M11" s="79"/>
      <c r="N11" s="79"/>
      <c r="O11" s="79"/>
    </row>
    <row r="12" spans="1:250" s="6" customFormat="1" ht="34.799999999999997" x14ac:dyDescent="0.25">
      <c r="A12" s="79" t="s">
        <v>535</v>
      </c>
      <c r="B12" s="115" t="s">
        <v>1780</v>
      </c>
      <c r="C12" s="92" t="s">
        <v>2021</v>
      </c>
      <c r="D12" s="92" t="s">
        <v>1781</v>
      </c>
      <c r="E12" s="92" t="s">
        <v>1610</v>
      </c>
      <c r="F12" s="96">
        <v>43279</v>
      </c>
      <c r="G12" s="116">
        <v>17335.43</v>
      </c>
      <c r="H12" s="117">
        <v>17335.43</v>
      </c>
      <c r="I12" s="96">
        <v>43356</v>
      </c>
      <c r="J12" s="92" t="s">
        <v>615</v>
      </c>
      <c r="K12" s="79"/>
      <c r="L12" s="79"/>
      <c r="M12" s="79"/>
      <c r="N12" s="79"/>
      <c r="O12" s="79"/>
    </row>
    <row r="13" spans="1:250" s="7" customFormat="1" x14ac:dyDescent="0.25">
      <c r="A13" s="128" t="s">
        <v>536</v>
      </c>
      <c r="B13" s="129" t="s">
        <v>1782</v>
      </c>
      <c r="C13" s="130" t="s">
        <v>2021</v>
      </c>
      <c r="D13" s="130" t="s">
        <v>1783</v>
      </c>
      <c r="E13" s="130" t="s">
        <v>1766</v>
      </c>
      <c r="F13" s="131">
        <v>43703</v>
      </c>
      <c r="G13" s="132">
        <v>29301.25</v>
      </c>
      <c r="H13" s="133">
        <v>13501.25</v>
      </c>
      <c r="I13" s="131">
        <v>44911</v>
      </c>
      <c r="J13" s="130">
        <v>3429562</v>
      </c>
      <c r="K13" s="128"/>
      <c r="L13" s="128"/>
      <c r="M13" s="128"/>
      <c r="N13" s="128"/>
      <c r="O13" s="128"/>
    </row>
    <row r="14" spans="1:250" s="6" customFormat="1" ht="34.799999999999997" x14ac:dyDescent="0.25">
      <c r="A14" s="79" t="s">
        <v>537</v>
      </c>
      <c r="B14" s="115" t="s">
        <v>1784</v>
      </c>
      <c r="C14" s="92" t="s">
        <v>2021</v>
      </c>
      <c r="D14" s="92" t="s">
        <v>1785</v>
      </c>
      <c r="E14" s="92" t="s">
        <v>1766</v>
      </c>
      <c r="F14" s="96">
        <v>43342</v>
      </c>
      <c r="G14" s="116">
        <v>4000</v>
      </c>
      <c r="H14" s="117">
        <v>4000</v>
      </c>
      <c r="I14" s="96">
        <v>44306</v>
      </c>
      <c r="J14" s="92">
        <v>3046751</v>
      </c>
      <c r="K14" s="79"/>
      <c r="L14" s="79"/>
      <c r="M14" s="79"/>
      <c r="N14" s="79"/>
      <c r="O14" s="79"/>
    </row>
    <row r="15" spans="1:250" s="6" customFormat="1" x14ac:dyDescent="0.25">
      <c r="A15" s="79" t="s">
        <v>538</v>
      </c>
      <c r="B15" s="115" t="s">
        <v>1786</v>
      </c>
      <c r="C15" s="92" t="s">
        <v>2021</v>
      </c>
      <c r="D15" s="92" t="s">
        <v>1787</v>
      </c>
      <c r="E15" s="92" t="s">
        <v>1604</v>
      </c>
      <c r="F15" s="96">
        <v>43241</v>
      </c>
      <c r="G15" s="116">
        <v>733.34</v>
      </c>
      <c r="H15" s="117">
        <v>733.34</v>
      </c>
      <c r="I15" s="96">
        <v>43245</v>
      </c>
      <c r="J15" s="92" t="s">
        <v>616</v>
      </c>
      <c r="K15" s="79"/>
      <c r="L15" s="79"/>
      <c r="M15" s="79"/>
      <c r="N15" s="79"/>
      <c r="O15" s="79"/>
    </row>
    <row r="16" spans="1:250" s="6" customFormat="1" ht="34.799999999999997" x14ac:dyDescent="0.25">
      <c r="A16" s="79" t="s">
        <v>539</v>
      </c>
      <c r="B16" s="115" t="s">
        <v>1788</v>
      </c>
      <c r="C16" s="92" t="s">
        <v>2021</v>
      </c>
      <c r="D16" s="92" t="s">
        <v>3061</v>
      </c>
      <c r="E16" s="92" t="s">
        <v>1604</v>
      </c>
      <c r="F16" s="96">
        <v>43318</v>
      </c>
      <c r="G16" s="116">
        <v>843.79</v>
      </c>
      <c r="H16" s="117">
        <v>843.79</v>
      </c>
      <c r="I16" s="96">
        <v>43537</v>
      </c>
      <c r="J16" s="92" t="s">
        <v>617</v>
      </c>
      <c r="K16" s="79"/>
      <c r="L16" s="79"/>
      <c r="M16" s="79"/>
      <c r="N16" s="79"/>
      <c r="O16" s="79"/>
    </row>
    <row r="17" spans="1:15" s="6" customFormat="1" ht="34.799999999999997" x14ac:dyDescent="0.25">
      <c r="A17" s="79" t="s">
        <v>540</v>
      </c>
      <c r="B17" s="115" t="s">
        <v>1789</v>
      </c>
      <c r="C17" s="92" t="s">
        <v>2021</v>
      </c>
      <c r="D17" s="92" t="s">
        <v>1790</v>
      </c>
      <c r="E17" s="92" t="s">
        <v>1619</v>
      </c>
      <c r="F17" s="96">
        <v>43524</v>
      </c>
      <c r="G17" s="116">
        <v>1000</v>
      </c>
      <c r="H17" s="117">
        <v>1006.09</v>
      </c>
      <c r="I17" s="96">
        <v>43693</v>
      </c>
      <c r="J17" s="92" t="s">
        <v>618</v>
      </c>
      <c r="K17" s="79"/>
      <c r="L17" s="79"/>
      <c r="M17" s="79"/>
      <c r="N17" s="79"/>
      <c r="O17" s="79"/>
    </row>
    <row r="18" spans="1:15" s="6" customFormat="1" x14ac:dyDescent="0.25">
      <c r="A18" s="79" t="s">
        <v>541</v>
      </c>
      <c r="B18" s="115" t="s">
        <v>1791</v>
      </c>
      <c r="C18" s="92" t="s">
        <v>2021</v>
      </c>
      <c r="D18" s="92" t="s">
        <v>1792</v>
      </c>
      <c r="E18" s="92" t="s">
        <v>1610</v>
      </c>
      <c r="F18" s="96">
        <v>43518</v>
      </c>
      <c r="G18" s="116">
        <v>650</v>
      </c>
      <c r="H18" s="117">
        <v>650</v>
      </c>
      <c r="I18" s="96">
        <v>43711</v>
      </c>
      <c r="J18" s="92" t="s">
        <v>619</v>
      </c>
      <c r="K18" s="79"/>
      <c r="L18" s="79"/>
      <c r="M18" s="79"/>
      <c r="N18" s="79"/>
      <c r="O18" s="79"/>
    </row>
    <row r="19" spans="1:15" s="6" customFormat="1" ht="34.799999999999997" x14ac:dyDescent="0.25">
      <c r="A19" s="79" t="s">
        <v>542</v>
      </c>
      <c r="B19" s="115" t="s">
        <v>1793</v>
      </c>
      <c r="C19" s="92" t="s">
        <v>2021</v>
      </c>
      <c r="D19" s="92" t="s">
        <v>1794</v>
      </c>
      <c r="E19" s="92" t="s">
        <v>1795</v>
      </c>
      <c r="F19" s="96">
        <v>43518</v>
      </c>
      <c r="G19" s="116">
        <v>7903.12</v>
      </c>
      <c r="H19" s="117">
        <v>8052.47</v>
      </c>
      <c r="I19" s="96">
        <v>44211</v>
      </c>
      <c r="J19" s="92" t="s">
        <v>620</v>
      </c>
      <c r="K19" s="79"/>
      <c r="L19" s="79"/>
      <c r="M19" s="79"/>
      <c r="N19" s="79"/>
      <c r="O19" s="79"/>
    </row>
    <row r="20" spans="1:15" s="6" customFormat="1" ht="34.799999999999997" x14ac:dyDescent="0.25">
      <c r="A20" s="79" t="s">
        <v>543</v>
      </c>
      <c r="B20" s="115" t="s">
        <v>1796</v>
      </c>
      <c r="C20" s="92" t="s">
        <v>2021</v>
      </c>
      <c r="D20" s="92" t="s">
        <v>1797</v>
      </c>
      <c r="E20" s="92" t="s">
        <v>1766</v>
      </c>
      <c r="F20" s="96">
        <v>43504</v>
      </c>
      <c r="G20" s="116">
        <v>20680.72</v>
      </c>
      <c r="H20" s="117">
        <v>20680.72</v>
      </c>
      <c r="I20" s="96">
        <v>43522</v>
      </c>
      <c r="J20" s="92" t="s">
        <v>621</v>
      </c>
      <c r="K20" s="79"/>
      <c r="L20" s="79"/>
      <c r="M20" s="79"/>
      <c r="N20" s="79"/>
      <c r="O20" s="79"/>
    </row>
    <row r="21" spans="1:15" s="6" customFormat="1" x14ac:dyDescent="0.25">
      <c r="A21" s="79" t="s">
        <v>544</v>
      </c>
      <c r="B21" s="115" t="s">
        <v>1798</v>
      </c>
      <c r="C21" s="92" t="s">
        <v>2021</v>
      </c>
      <c r="D21" s="92" t="s">
        <v>1799</v>
      </c>
      <c r="E21" s="92" t="s">
        <v>1614</v>
      </c>
      <c r="F21" s="96">
        <v>43430</v>
      </c>
      <c r="G21" s="116">
        <v>753.3</v>
      </c>
      <c r="H21" s="117">
        <v>753.3</v>
      </c>
      <c r="I21" s="96">
        <v>43545</v>
      </c>
      <c r="J21" s="92" t="s">
        <v>622</v>
      </c>
      <c r="K21" s="79"/>
      <c r="L21" s="79"/>
      <c r="M21" s="79"/>
      <c r="N21" s="79"/>
      <c r="O21" s="79"/>
    </row>
    <row r="22" spans="1:15" s="6" customFormat="1" x14ac:dyDescent="0.25">
      <c r="A22" s="79" t="s">
        <v>545</v>
      </c>
      <c r="B22" s="115" t="s">
        <v>3075</v>
      </c>
      <c r="C22" s="92" t="s">
        <v>2021</v>
      </c>
      <c r="D22" s="92" t="s">
        <v>3076</v>
      </c>
      <c r="E22" s="92" t="s">
        <v>1616</v>
      </c>
      <c r="F22" s="96">
        <v>43396</v>
      </c>
      <c r="G22" s="116">
        <v>2500</v>
      </c>
      <c r="H22" s="117"/>
      <c r="I22" s="92"/>
      <c r="J22" s="92"/>
      <c r="K22" s="79"/>
      <c r="L22" s="79"/>
      <c r="M22" s="79"/>
      <c r="N22" s="79"/>
      <c r="O22" s="79"/>
    </row>
    <row r="23" spans="1:15" s="6" customFormat="1" x14ac:dyDescent="0.25">
      <c r="A23" s="79" t="s">
        <v>546</v>
      </c>
      <c r="B23" s="115" t="s">
        <v>3075</v>
      </c>
      <c r="C23" s="92" t="s">
        <v>2021</v>
      </c>
      <c r="D23" s="92" t="s">
        <v>3077</v>
      </c>
      <c r="E23" s="92" t="s">
        <v>1600</v>
      </c>
      <c r="F23" s="96">
        <v>43587</v>
      </c>
      <c r="G23" s="116">
        <v>3780</v>
      </c>
      <c r="H23" s="117">
        <v>3780</v>
      </c>
      <c r="I23" s="96">
        <v>43656</v>
      </c>
      <c r="J23" s="92" t="s">
        <v>623</v>
      </c>
      <c r="K23" s="79"/>
      <c r="L23" s="79"/>
      <c r="M23" s="79"/>
      <c r="N23" s="79"/>
      <c r="O23" s="79"/>
    </row>
    <row r="24" spans="1:15" s="6" customFormat="1" ht="34.799999999999997" x14ac:dyDescent="0.25">
      <c r="A24" s="79" t="s">
        <v>547</v>
      </c>
      <c r="B24" s="115" t="s">
        <v>1800</v>
      </c>
      <c r="C24" s="92" t="s">
        <v>2021</v>
      </c>
      <c r="D24" s="92" t="s">
        <v>1801</v>
      </c>
      <c r="E24" s="92" t="s">
        <v>1620</v>
      </c>
      <c r="F24" s="96">
        <v>43654</v>
      </c>
      <c r="G24" s="116">
        <v>16206.04</v>
      </c>
      <c r="H24" s="117">
        <v>16270.86</v>
      </c>
      <c r="I24" s="96">
        <v>44321</v>
      </c>
      <c r="J24" s="92" t="s">
        <v>624</v>
      </c>
      <c r="K24" s="79"/>
      <c r="L24" s="79"/>
      <c r="M24" s="79"/>
      <c r="N24" s="79"/>
      <c r="O24" s="79"/>
    </row>
    <row r="25" spans="1:15" s="6" customFormat="1" x14ac:dyDescent="0.25">
      <c r="A25" s="79" t="s">
        <v>548</v>
      </c>
      <c r="B25" s="115" t="s">
        <v>1802</v>
      </c>
      <c r="C25" s="92" t="s">
        <v>2021</v>
      </c>
      <c r="D25" s="92" t="s">
        <v>1792</v>
      </c>
      <c r="E25" s="92" t="s">
        <v>1610</v>
      </c>
      <c r="F25" s="96">
        <v>43490</v>
      </c>
      <c r="G25" s="116">
        <v>1181.8</v>
      </c>
      <c r="H25" s="117">
        <v>1200.44</v>
      </c>
      <c r="I25" s="96">
        <v>43775</v>
      </c>
      <c r="J25" s="92" t="s">
        <v>625</v>
      </c>
      <c r="K25" s="79"/>
      <c r="L25" s="79"/>
      <c r="M25" s="79"/>
      <c r="N25" s="79"/>
      <c r="O25" s="79"/>
    </row>
    <row r="26" spans="1:15" s="6" customFormat="1" x14ac:dyDescent="0.25">
      <c r="A26" s="79" t="s">
        <v>549</v>
      </c>
      <c r="B26" s="115" t="s">
        <v>1803</v>
      </c>
      <c r="C26" s="92" t="s">
        <v>2021</v>
      </c>
      <c r="D26" s="92" t="s">
        <v>1792</v>
      </c>
      <c r="E26" s="92" t="s">
        <v>1610</v>
      </c>
      <c r="F26" s="96">
        <v>43487</v>
      </c>
      <c r="G26" s="116">
        <v>550.21</v>
      </c>
      <c r="H26" s="117">
        <v>558.88</v>
      </c>
      <c r="I26" s="96">
        <v>43774</v>
      </c>
      <c r="J26" s="92" t="s">
        <v>626</v>
      </c>
      <c r="K26" s="79"/>
      <c r="L26" s="79"/>
      <c r="M26" s="79"/>
      <c r="N26" s="79"/>
      <c r="O26" s="79"/>
    </row>
    <row r="27" spans="1:15" s="6" customFormat="1" x14ac:dyDescent="0.25">
      <c r="A27" s="79" t="s">
        <v>550</v>
      </c>
      <c r="B27" s="115" t="s">
        <v>1804</v>
      </c>
      <c r="C27" s="92" t="s">
        <v>2021</v>
      </c>
      <c r="D27" s="92" t="s">
        <v>1805</v>
      </c>
      <c r="E27" s="92" t="s">
        <v>1616</v>
      </c>
      <c r="F27" s="96">
        <v>43651</v>
      </c>
      <c r="G27" s="116">
        <v>64900</v>
      </c>
      <c r="H27" s="117"/>
      <c r="I27" s="92"/>
      <c r="J27" s="92"/>
      <c r="K27" s="79"/>
      <c r="L27" s="79"/>
      <c r="M27" s="79"/>
      <c r="N27" s="79"/>
      <c r="O27" s="79"/>
    </row>
    <row r="28" spans="1:15" s="6" customFormat="1" x14ac:dyDescent="0.25">
      <c r="A28" s="79" t="s">
        <v>551</v>
      </c>
      <c r="B28" s="115" t="s">
        <v>1806</v>
      </c>
      <c r="C28" s="92" t="s">
        <v>2021</v>
      </c>
      <c r="D28" s="92" t="s">
        <v>1807</v>
      </c>
      <c r="E28" s="92" t="s">
        <v>1630</v>
      </c>
      <c r="F28" s="96">
        <v>43525</v>
      </c>
      <c r="G28" s="116">
        <v>15000</v>
      </c>
      <c r="H28" s="117"/>
      <c r="I28" s="92"/>
      <c r="J28" s="92"/>
      <c r="K28" s="79"/>
      <c r="L28" s="79"/>
      <c r="M28" s="79"/>
      <c r="N28" s="79"/>
      <c r="O28" s="79"/>
    </row>
    <row r="29" spans="1:15" s="6" customFormat="1" ht="34.799999999999997" x14ac:dyDescent="0.25">
      <c r="A29" s="79" t="s">
        <v>552</v>
      </c>
      <c r="B29" s="115" t="s">
        <v>1808</v>
      </c>
      <c r="C29" s="92" t="s">
        <v>2021</v>
      </c>
      <c r="D29" s="92" t="s">
        <v>1809</v>
      </c>
      <c r="E29" s="92" t="s">
        <v>1614</v>
      </c>
      <c r="F29" s="96">
        <v>43581</v>
      </c>
      <c r="G29" s="116">
        <v>3500</v>
      </c>
      <c r="H29" s="117">
        <v>3561.25</v>
      </c>
      <c r="I29" s="96">
        <v>43864</v>
      </c>
      <c r="J29" s="92" t="s">
        <v>627</v>
      </c>
      <c r="K29" s="79"/>
      <c r="L29" s="79"/>
      <c r="M29" s="79"/>
      <c r="N29" s="79"/>
      <c r="O29" s="79"/>
    </row>
    <row r="30" spans="1:15" s="6" customFormat="1" ht="52.2" x14ac:dyDescent="0.25">
      <c r="A30" s="749" t="s">
        <v>553</v>
      </c>
      <c r="B30" s="118" t="s">
        <v>5015</v>
      </c>
      <c r="C30" s="751" t="s">
        <v>2021</v>
      </c>
      <c r="D30" s="751" t="s">
        <v>1810</v>
      </c>
      <c r="E30" s="751" t="s">
        <v>1614</v>
      </c>
      <c r="F30" s="96">
        <v>43616</v>
      </c>
      <c r="G30" s="116">
        <v>15955.33</v>
      </c>
      <c r="H30" s="117"/>
      <c r="I30" s="92"/>
      <c r="J30" s="92"/>
      <c r="K30" s="79"/>
      <c r="L30" s="79"/>
      <c r="M30" s="79"/>
      <c r="N30" s="79"/>
      <c r="O30" s="79"/>
    </row>
    <row r="31" spans="1:15" s="6" customFormat="1" ht="34.799999999999997" x14ac:dyDescent="0.25">
      <c r="A31" s="750"/>
      <c r="B31" s="119" t="s">
        <v>5016</v>
      </c>
      <c r="C31" s="752"/>
      <c r="D31" s="752"/>
      <c r="E31" s="752"/>
      <c r="F31" s="96"/>
      <c r="G31" s="116"/>
      <c r="H31" s="117"/>
      <c r="I31" s="92"/>
      <c r="J31" s="92"/>
      <c r="K31" s="79"/>
      <c r="L31" s="79"/>
      <c r="M31" s="79"/>
      <c r="N31" s="79"/>
      <c r="O31" s="79"/>
    </row>
    <row r="32" spans="1:15" s="6" customFormat="1" ht="34.799999999999997" x14ac:dyDescent="0.25">
      <c r="A32" s="79" t="s">
        <v>554</v>
      </c>
      <c r="B32" s="115" t="s">
        <v>1811</v>
      </c>
      <c r="C32" s="92" t="s">
        <v>2021</v>
      </c>
      <c r="D32" s="92" t="s">
        <v>1812</v>
      </c>
      <c r="E32" s="92" t="s">
        <v>1766</v>
      </c>
      <c r="F32" s="96">
        <v>43545</v>
      </c>
      <c r="G32" s="116">
        <v>68400</v>
      </c>
      <c r="H32" s="117"/>
      <c r="I32" s="92"/>
      <c r="J32" s="92"/>
      <c r="K32" s="79"/>
      <c r="L32" s="79"/>
      <c r="M32" s="79"/>
      <c r="N32" s="79"/>
      <c r="O32" s="79"/>
    </row>
    <row r="33" spans="1:15" s="6" customFormat="1" x14ac:dyDescent="0.25">
      <c r="A33" s="79" t="s">
        <v>555</v>
      </c>
      <c r="B33" s="115" t="s">
        <v>1813</v>
      </c>
      <c r="C33" s="92" t="s">
        <v>2021</v>
      </c>
      <c r="D33" s="92" t="s">
        <v>1814</v>
      </c>
      <c r="E33" s="92" t="s">
        <v>1610</v>
      </c>
      <c r="F33" s="96">
        <v>43528</v>
      </c>
      <c r="G33" s="116">
        <v>4110.04</v>
      </c>
      <c r="H33" s="117">
        <v>4106.34</v>
      </c>
      <c r="I33" s="96">
        <v>43593</v>
      </c>
      <c r="J33" s="92" t="s">
        <v>628</v>
      </c>
      <c r="K33" s="79"/>
      <c r="L33" s="79"/>
      <c r="M33" s="79"/>
      <c r="N33" s="79"/>
      <c r="O33" s="79"/>
    </row>
    <row r="34" spans="1:15" s="6" customFormat="1" ht="34.799999999999997" x14ac:dyDescent="0.25">
      <c r="A34" s="79" t="s">
        <v>5115</v>
      </c>
      <c r="B34" s="115" t="s">
        <v>5116</v>
      </c>
      <c r="C34" s="92" t="s">
        <v>2021</v>
      </c>
      <c r="D34" s="92" t="s">
        <v>5117</v>
      </c>
      <c r="E34" s="92" t="s">
        <v>1632</v>
      </c>
      <c r="F34" s="96">
        <v>43622</v>
      </c>
      <c r="G34" s="116">
        <v>675</v>
      </c>
      <c r="H34" s="117">
        <v>686.81</v>
      </c>
      <c r="I34" s="96">
        <v>43886</v>
      </c>
      <c r="J34" s="92">
        <v>2802094</v>
      </c>
      <c r="K34" s="79"/>
      <c r="L34" s="79"/>
      <c r="M34" s="79"/>
      <c r="N34" s="79"/>
      <c r="O34" s="79"/>
    </row>
    <row r="35" spans="1:15" s="6" customFormat="1" x14ac:dyDescent="0.25">
      <c r="A35" s="79" t="s">
        <v>556</v>
      </c>
      <c r="B35" s="115" t="s">
        <v>1815</v>
      </c>
      <c r="C35" s="92" t="s">
        <v>2021</v>
      </c>
      <c r="D35" s="92" t="s">
        <v>1816</v>
      </c>
      <c r="E35" s="92" t="s">
        <v>1817</v>
      </c>
      <c r="F35" s="96">
        <v>43712</v>
      </c>
      <c r="G35" s="116">
        <v>709.5</v>
      </c>
      <c r="H35" s="117"/>
      <c r="I35" s="92"/>
      <c r="J35" s="92"/>
      <c r="K35" s="79"/>
      <c r="L35" s="79"/>
      <c r="M35" s="79"/>
      <c r="N35" s="79"/>
      <c r="O35" s="79"/>
    </row>
    <row r="36" spans="1:15" s="6" customFormat="1" ht="34.799999999999997" x14ac:dyDescent="0.25">
      <c r="A36" s="79" t="s">
        <v>557</v>
      </c>
      <c r="B36" s="115" t="s">
        <v>1818</v>
      </c>
      <c r="C36" s="92" t="s">
        <v>2021</v>
      </c>
      <c r="D36" s="92" t="s">
        <v>1819</v>
      </c>
      <c r="E36" s="92" t="s">
        <v>1820</v>
      </c>
      <c r="F36" s="96">
        <v>43712</v>
      </c>
      <c r="G36" s="116">
        <v>17800</v>
      </c>
      <c r="H36" s="117">
        <v>17892.560000000001</v>
      </c>
      <c r="I36" s="96">
        <v>43854</v>
      </c>
      <c r="J36" s="92" t="s">
        <v>629</v>
      </c>
      <c r="K36" s="79"/>
      <c r="L36" s="79"/>
      <c r="M36" s="79"/>
      <c r="N36" s="79"/>
      <c r="O36" s="79"/>
    </row>
    <row r="37" spans="1:15" s="6" customFormat="1" ht="34.799999999999997" x14ac:dyDescent="0.25">
      <c r="A37" s="79" t="s">
        <v>558</v>
      </c>
      <c r="B37" s="115" t="s">
        <v>1821</v>
      </c>
      <c r="C37" s="92" t="s">
        <v>2021</v>
      </c>
      <c r="D37" s="92" t="s">
        <v>1822</v>
      </c>
      <c r="E37" s="92" t="s">
        <v>1621</v>
      </c>
      <c r="F37" s="96">
        <v>43762</v>
      </c>
      <c r="G37" s="116">
        <v>900</v>
      </c>
      <c r="H37" s="117">
        <v>904.68</v>
      </c>
      <c r="I37" s="96">
        <v>43777</v>
      </c>
      <c r="J37" s="92" t="s">
        <v>630</v>
      </c>
      <c r="K37" s="79"/>
      <c r="L37" s="79"/>
      <c r="M37" s="79"/>
      <c r="N37" s="79"/>
      <c r="O37" s="79"/>
    </row>
    <row r="38" spans="1:15" s="6" customFormat="1" x14ac:dyDescent="0.25">
      <c r="A38" s="79" t="s">
        <v>559</v>
      </c>
      <c r="B38" s="115" t="s">
        <v>1823</v>
      </c>
      <c r="C38" s="92" t="s">
        <v>2021</v>
      </c>
      <c r="D38" s="92" t="s">
        <v>1824</v>
      </c>
      <c r="E38" s="92" t="s">
        <v>1777</v>
      </c>
      <c r="F38" s="96">
        <v>43767</v>
      </c>
      <c r="G38" s="116">
        <v>2717.4</v>
      </c>
      <c r="H38" s="117">
        <v>2731.53</v>
      </c>
      <c r="I38" s="96">
        <v>43812</v>
      </c>
      <c r="J38" s="92" t="s">
        <v>631</v>
      </c>
      <c r="K38" s="79"/>
      <c r="L38" s="79"/>
      <c r="M38" s="79"/>
      <c r="N38" s="79"/>
      <c r="O38" s="79"/>
    </row>
    <row r="39" spans="1:15" s="7" customFormat="1" ht="34.799999999999997" x14ac:dyDescent="0.25">
      <c r="A39" s="128" t="s">
        <v>560</v>
      </c>
      <c r="B39" s="129" t="s">
        <v>1825</v>
      </c>
      <c r="C39" s="130" t="s">
        <v>2021</v>
      </c>
      <c r="D39" s="130" t="s">
        <v>1826</v>
      </c>
      <c r="E39" s="130" t="s">
        <v>1614</v>
      </c>
      <c r="F39" s="131">
        <v>43787</v>
      </c>
      <c r="G39" s="132">
        <v>19876.55</v>
      </c>
      <c r="H39" s="133">
        <v>23916.36</v>
      </c>
      <c r="I39" s="131">
        <v>45827</v>
      </c>
      <c r="J39" s="130">
        <v>4053828</v>
      </c>
      <c r="K39" s="128"/>
      <c r="L39" s="128"/>
      <c r="M39" s="128"/>
      <c r="N39" s="128"/>
      <c r="O39" s="128"/>
    </row>
    <row r="40" spans="1:15" s="6" customFormat="1" x14ac:dyDescent="0.25">
      <c r="A40" s="79" t="s">
        <v>561</v>
      </c>
      <c r="B40" s="115" t="s">
        <v>1941</v>
      </c>
      <c r="C40" s="92" t="s">
        <v>2021</v>
      </c>
      <c r="D40" s="92" t="s">
        <v>1942</v>
      </c>
      <c r="E40" s="92" t="s">
        <v>1766</v>
      </c>
      <c r="F40" s="96">
        <v>43630</v>
      </c>
      <c r="G40" s="116">
        <v>44750</v>
      </c>
      <c r="H40" s="117">
        <v>44750</v>
      </c>
      <c r="I40" s="96">
        <v>43655</v>
      </c>
      <c r="J40" s="92" t="s">
        <v>632</v>
      </c>
      <c r="K40" s="79"/>
      <c r="L40" s="79"/>
      <c r="M40" s="79"/>
      <c r="N40" s="79"/>
      <c r="O40" s="79"/>
    </row>
    <row r="41" spans="1:15" s="6" customFormat="1" ht="34.799999999999997" x14ac:dyDescent="0.25">
      <c r="A41" s="79" t="s">
        <v>562</v>
      </c>
      <c r="B41" s="115" t="s">
        <v>1943</v>
      </c>
      <c r="C41" s="92" t="s">
        <v>2021</v>
      </c>
      <c r="D41" s="92" t="s">
        <v>3062</v>
      </c>
      <c r="E41" s="92" t="s">
        <v>1604</v>
      </c>
      <c r="F41" s="96">
        <v>43740</v>
      </c>
      <c r="G41" s="116">
        <v>11941.24</v>
      </c>
      <c r="H41" s="117">
        <v>12150.95</v>
      </c>
      <c r="I41" s="96">
        <v>44300</v>
      </c>
      <c r="J41" s="92" t="s">
        <v>633</v>
      </c>
      <c r="K41" s="79"/>
      <c r="L41" s="79"/>
      <c r="M41" s="79"/>
      <c r="N41" s="79"/>
      <c r="O41" s="79"/>
    </row>
    <row r="42" spans="1:15" s="6" customFormat="1" ht="52.2" x14ac:dyDescent="0.25">
      <c r="A42" s="79" t="s">
        <v>563</v>
      </c>
      <c r="B42" s="115" t="s">
        <v>1944</v>
      </c>
      <c r="C42" s="92" t="s">
        <v>2021</v>
      </c>
      <c r="D42" s="92" t="s">
        <v>1945</v>
      </c>
      <c r="E42" s="92" t="s">
        <v>1600</v>
      </c>
      <c r="F42" s="96">
        <v>43706</v>
      </c>
      <c r="G42" s="116">
        <v>700</v>
      </c>
      <c r="H42" s="117">
        <v>700</v>
      </c>
      <c r="I42" s="96">
        <v>43740</v>
      </c>
      <c r="J42" s="92" t="s">
        <v>634</v>
      </c>
      <c r="K42" s="79"/>
      <c r="L42" s="79"/>
      <c r="M42" s="79"/>
      <c r="N42" s="79"/>
      <c r="O42" s="79"/>
    </row>
    <row r="43" spans="1:15" s="6" customFormat="1" ht="52.2" x14ac:dyDescent="0.25">
      <c r="A43" s="79" t="s">
        <v>564</v>
      </c>
      <c r="B43" s="115" t="s">
        <v>1944</v>
      </c>
      <c r="C43" s="92" t="s">
        <v>2021</v>
      </c>
      <c r="D43" s="92" t="s">
        <v>1945</v>
      </c>
      <c r="E43" s="92" t="s">
        <v>1600</v>
      </c>
      <c r="F43" s="96">
        <v>43710</v>
      </c>
      <c r="G43" s="116">
        <v>10482.700000000001</v>
      </c>
      <c r="H43" s="117">
        <v>10482.700000000001</v>
      </c>
      <c r="I43" s="96">
        <v>40425</v>
      </c>
      <c r="J43" s="92" t="s">
        <v>635</v>
      </c>
      <c r="K43" s="79"/>
      <c r="L43" s="79"/>
      <c r="M43" s="79"/>
      <c r="N43" s="79"/>
      <c r="O43" s="79"/>
    </row>
    <row r="44" spans="1:15" s="6" customFormat="1" x14ac:dyDescent="0.25">
      <c r="A44" s="79" t="s">
        <v>565</v>
      </c>
      <c r="B44" s="115" t="s">
        <v>1946</v>
      </c>
      <c r="C44" s="92" t="s">
        <v>2021</v>
      </c>
      <c r="D44" s="92" t="s">
        <v>3063</v>
      </c>
      <c r="E44" s="92" t="s">
        <v>1600</v>
      </c>
      <c r="F44" s="96">
        <v>43684</v>
      </c>
      <c r="G44" s="116">
        <v>1750</v>
      </c>
      <c r="H44" s="117"/>
      <c r="I44" s="92"/>
      <c r="J44" s="92"/>
      <c r="K44" s="79"/>
      <c r="L44" s="79"/>
      <c r="M44" s="79"/>
      <c r="N44" s="79"/>
      <c r="O44" s="79"/>
    </row>
    <row r="45" spans="1:15" s="6" customFormat="1" ht="52.2" x14ac:dyDescent="0.25">
      <c r="A45" s="749" t="s">
        <v>566</v>
      </c>
      <c r="B45" s="118" t="s">
        <v>5017</v>
      </c>
      <c r="C45" s="751" t="s">
        <v>2021</v>
      </c>
      <c r="D45" s="751" t="s">
        <v>3064</v>
      </c>
      <c r="E45" s="751" t="s">
        <v>1894</v>
      </c>
      <c r="F45" s="96">
        <v>43852</v>
      </c>
      <c r="G45" s="116">
        <v>8043.6</v>
      </c>
      <c r="H45" s="117"/>
      <c r="I45" s="92"/>
      <c r="J45" s="92"/>
      <c r="K45" s="79"/>
      <c r="L45" s="79"/>
      <c r="M45" s="79"/>
      <c r="N45" s="79"/>
      <c r="O45" s="79"/>
    </row>
    <row r="46" spans="1:15" s="6" customFormat="1" ht="34.799999999999997" x14ac:dyDescent="0.25">
      <c r="A46" s="750"/>
      <c r="B46" s="120" t="s">
        <v>5018</v>
      </c>
      <c r="C46" s="752"/>
      <c r="D46" s="752"/>
      <c r="E46" s="752"/>
      <c r="F46" s="96"/>
      <c r="G46" s="116"/>
      <c r="H46" s="117"/>
      <c r="I46" s="92"/>
      <c r="J46" s="92"/>
      <c r="K46" s="79"/>
      <c r="L46" s="79"/>
      <c r="M46" s="79"/>
      <c r="N46" s="79"/>
      <c r="O46" s="79"/>
    </row>
    <row r="47" spans="1:15" s="7" customFormat="1" x14ac:dyDescent="0.25">
      <c r="A47" s="128" t="s">
        <v>567</v>
      </c>
      <c r="B47" s="129" t="s">
        <v>1947</v>
      </c>
      <c r="C47" s="130" t="s">
        <v>2021</v>
      </c>
      <c r="D47" s="130" t="s">
        <v>1948</v>
      </c>
      <c r="E47" s="130" t="s">
        <v>1949</v>
      </c>
      <c r="F47" s="131">
        <v>44363</v>
      </c>
      <c r="G47" s="132">
        <v>9624.68</v>
      </c>
      <c r="H47" s="133">
        <v>9759.34</v>
      </c>
      <c r="I47" s="131">
        <v>45456</v>
      </c>
      <c r="J47" s="130">
        <v>3791264</v>
      </c>
      <c r="K47" s="128"/>
      <c r="L47" s="128"/>
      <c r="M47" s="128"/>
      <c r="N47" s="128"/>
      <c r="O47" s="128"/>
    </row>
    <row r="48" spans="1:15" s="6" customFormat="1" x14ac:dyDescent="0.25">
      <c r="A48" s="79" t="s">
        <v>568</v>
      </c>
      <c r="B48" s="115" t="s">
        <v>1950</v>
      </c>
      <c r="C48" s="92" t="s">
        <v>2021</v>
      </c>
      <c r="D48" s="92" t="s">
        <v>1951</v>
      </c>
      <c r="E48" s="92" t="s">
        <v>1612</v>
      </c>
      <c r="F48" s="96">
        <v>43773</v>
      </c>
      <c r="G48" s="116">
        <v>3120</v>
      </c>
      <c r="H48" s="117">
        <v>3189.11</v>
      </c>
      <c r="I48" s="92"/>
      <c r="J48" s="92"/>
      <c r="K48" s="79"/>
      <c r="L48" s="79"/>
      <c r="M48" s="79"/>
      <c r="N48" s="79"/>
      <c r="O48" s="79"/>
    </row>
    <row r="49" spans="1:15" s="6" customFormat="1" ht="34.799999999999997" x14ac:dyDescent="0.25">
      <c r="A49" s="79" t="s">
        <v>569</v>
      </c>
      <c r="B49" s="115" t="s">
        <v>1952</v>
      </c>
      <c r="C49" s="92" t="s">
        <v>2021</v>
      </c>
      <c r="D49" s="92" t="s">
        <v>1953</v>
      </c>
      <c r="E49" s="92" t="s">
        <v>1600</v>
      </c>
      <c r="F49" s="96">
        <v>43774</v>
      </c>
      <c r="G49" s="116">
        <v>23131.16</v>
      </c>
      <c r="H49" s="117"/>
      <c r="I49" s="92"/>
      <c r="J49" s="92"/>
      <c r="K49" s="79"/>
      <c r="L49" s="79"/>
      <c r="M49" s="79"/>
      <c r="N49" s="79"/>
      <c r="O49" s="79"/>
    </row>
    <row r="50" spans="1:15" s="6" customFormat="1" ht="34.799999999999997" x14ac:dyDescent="0.25">
      <c r="A50" s="79" t="s">
        <v>570</v>
      </c>
      <c r="B50" s="115" t="s">
        <v>1954</v>
      </c>
      <c r="C50" s="92" t="s">
        <v>2021</v>
      </c>
      <c r="D50" s="92" t="s">
        <v>1955</v>
      </c>
      <c r="E50" s="92" t="s">
        <v>1600</v>
      </c>
      <c r="F50" s="96">
        <v>43819</v>
      </c>
      <c r="G50" s="116">
        <v>70978.27</v>
      </c>
      <c r="H50" s="117">
        <v>71347.360000000001</v>
      </c>
      <c r="I50" s="96">
        <v>43879</v>
      </c>
      <c r="J50" s="92" t="s">
        <v>636</v>
      </c>
      <c r="K50" s="79"/>
      <c r="L50" s="79"/>
      <c r="M50" s="79"/>
      <c r="N50" s="79"/>
      <c r="O50" s="79"/>
    </row>
    <row r="51" spans="1:15" s="6" customFormat="1" x14ac:dyDescent="0.25">
      <c r="A51" s="79" t="s">
        <v>571</v>
      </c>
      <c r="B51" s="115" t="s">
        <v>1956</v>
      </c>
      <c r="C51" s="92" t="s">
        <v>2021</v>
      </c>
      <c r="D51" s="92" t="s">
        <v>1957</v>
      </c>
      <c r="E51" s="92" t="s">
        <v>1600</v>
      </c>
      <c r="F51" s="96">
        <v>43815</v>
      </c>
      <c r="G51" s="116">
        <v>9400</v>
      </c>
      <c r="H51" s="117">
        <v>9448.8799999999992</v>
      </c>
      <c r="I51" s="96">
        <v>43864</v>
      </c>
      <c r="J51" s="92" t="s">
        <v>637</v>
      </c>
      <c r="K51" s="79"/>
      <c r="L51" s="79"/>
      <c r="M51" s="79"/>
      <c r="N51" s="79"/>
      <c r="O51" s="79"/>
    </row>
    <row r="52" spans="1:15" s="6" customFormat="1" ht="34.799999999999997" x14ac:dyDescent="0.25">
      <c r="A52" s="79" t="s">
        <v>572</v>
      </c>
      <c r="B52" s="115" t="s">
        <v>1958</v>
      </c>
      <c r="C52" s="92" t="s">
        <v>2021</v>
      </c>
      <c r="D52" s="92" t="s">
        <v>1959</v>
      </c>
      <c r="E52" s="92" t="s">
        <v>1632</v>
      </c>
      <c r="F52" s="96">
        <v>43801</v>
      </c>
      <c r="G52" s="116">
        <v>1620.3</v>
      </c>
      <c r="H52" s="117"/>
      <c r="I52" s="92"/>
      <c r="J52" s="92"/>
      <c r="K52" s="79"/>
      <c r="L52" s="79"/>
      <c r="M52" s="79"/>
      <c r="N52" s="79"/>
      <c r="O52" s="79"/>
    </row>
    <row r="53" spans="1:15" s="6" customFormat="1" ht="34.799999999999997" x14ac:dyDescent="0.25">
      <c r="A53" s="79" t="s">
        <v>573</v>
      </c>
      <c r="B53" s="115" t="s">
        <v>1960</v>
      </c>
      <c r="C53" s="92" t="s">
        <v>2021</v>
      </c>
      <c r="D53" s="92" t="s">
        <v>1787</v>
      </c>
      <c r="E53" s="92" t="s">
        <v>1610</v>
      </c>
      <c r="F53" s="96">
        <v>43781</v>
      </c>
      <c r="G53" s="116">
        <v>4913.7</v>
      </c>
      <c r="H53" s="117">
        <v>4913.7</v>
      </c>
      <c r="I53" s="96">
        <v>43782</v>
      </c>
      <c r="J53" s="92" t="s">
        <v>638</v>
      </c>
      <c r="K53" s="79"/>
      <c r="L53" s="79"/>
      <c r="M53" s="79"/>
      <c r="N53" s="79"/>
      <c r="O53" s="79"/>
    </row>
    <row r="54" spans="1:15" s="6" customFormat="1" ht="34.799999999999997" x14ac:dyDescent="0.25">
      <c r="A54" s="79" t="s">
        <v>574</v>
      </c>
      <c r="B54" s="115" t="s">
        <v>1961</v>
      </c>
      <c r="C54" s="92" t="s">
        <v>2021</v>
      </c>
      <c r="D54" s="92" t="s">
        <v>1962</v>
      </c>
      <c r="E54" s="92" t="s">
        <v>1628</v>
      </c>
      <c r="F54" s="96">
        <v>43781</v>
      </c>
      <c r="G54" s="116">
        <v>700</v>
      </c>
      <c r="H54" s="117">
        <v>700</v>
      </c>
      <c r="I54" s="96">
        <v>43941</v>
      </c>
      <c r="J54" s="92" t="s">
        <v>639</v>
      </c>
      <c r="K54" s="79"/>
      <c r="L54" s="79"/>
      <c r="M54" s="79"/>
      <c r="N54" s="79"/>
      <c r="O54" s="79"/>
    </row>
    <row r="55" spans="1:15" s="6" customFormat="1" ht="34.799999999999997" x14ac:dyDescent="0.25">
      <c r="A55" s="79" t="s">
        <v>575</v>
      </c>
      <c r="B55" s="115" t="s">
        <v>1963</v>
      </c>
      <c r="C55" s="92" t="s">
        <v>2021</v>
      </c>
      <c r="D55" s="92" t="s">
        <v>1964</v>
      </c>
      <c r="E55" s="92" t="s">
        <v>1777</v>
      </c>
      <c r="F55" s="96">
        <v>44074</v>
      </c>
      <c r="G55" s="116">
        <v>8750</v>
      </c>
      <c r="H55" s="117">
        <v>8750</v>
      </c>
      <c r="I55" s="96">
        <v>44152</v>
      </c>
      <c r="J55" s="92" t="s">
        <v>640</v>
      </c>
      <c r="K55" s="79"/>
      <c r="L55" s="79"/>
      <c r="M55" s="79"/>
      <c r="N55" s="79"/>
      <c r="O55" s="79"/>
    </row>
    <row r="56" spans="1:15" s="6" customFormat="1" ht="69.599999999999994" x14ac:dyDescent="0.25">
      <c r="A56" s="79" t="s">
        <v>576</v>
      </c>
      <c r="B56" s="115" t="s">
        <v>1965</v>
      </c>
      <c r="C56" s="92" t="s">
        <v>2021</v>
      </c>
      <c r="D56" s="92" t="s">
        <v>1966</v>
      </c>
      <c r="E56" s="92" t="s">
        <v>1967</v>
      </c>
      <c r="F56" s="96">
        <v>43894</v>
      </c>
      <c r="G56" s="116">
        <v>3346.54</v>
      </c>
      <c r="H56" s="117">
        <v>3355.24</v>
      </c>
      <c r="I56" s="96">
        <v>44050</v>
      </c>
      <c r="J56" s="92" t="s">
        <v>641</v>
      </c>
      <c r="K56" s="79"/>
      <c r="L56" s="79"/>
      <c r="M56" s="79"/>
      <c r="N56" s="79"/>
      <c r="O56" s="79"/>
    </row>
    <row r="57" spans="1:15" s="6" customFormat="1" ht="69.599999999999994" x14ac:dyDescent="0.25">
      <c r="A57" s="79" t="s">
        <v>576</v>
      </c>
      <c r="B57" s="115" t="s">
        <v>1965</v>
      </c>
      <c r="C57" s="92" t="s">
        <v>2021</v>
      </c>
      <c r="D57" s="92" t="s">
        <v>3065</v>
      </c>
      <c r="E57" s="92" t="s">
        <v>1967</v>
      </c>
      <c r="F57" s="96">
        <v>43894</v>
      </c>
      <c r="G57" s="116">
        <v>3236.54</v>
      </c>
      <c r="H57" s="117">
        <v>3236.54</v>
      </c>
      <c r="I57" s="96">
        <v>44351</v>
      </c>
      <c r="J57" s="92" t="s">
        <v>642</v>
      </c>
      <c r="K57" s="79"/>
      <c r="L57" s="79"/>
      <c r="M57" s="79"/>
      <c r="N57" s="79"/>
      <c r="O57" s="79"/>
    </row>
    <row r="58" spans="1:15" s="6" customFormat="1" x14ac:dyDescent="0.25">
      <c r="A58" s="79" t="s">
        <v>577</v>
      </c>
      <c r="B58" s="115" t="s">
        <v>3066</v>
      </c>
      <c r="C58" s="130" t="s">
        <v>2021</v>
      </c>
      <c r="D58" s="92" t="s">
        <v>3067</v>
      </c>
      <c r="E58" s="92" t="s">
        <v>1614</v>
      </c>
      <c r="F58" s="96">
        <v>43924</v>
      </c>
      <c r="G58" s="116">
        <v>4862</v>
      </c>
      <c r="H58" s="117">
        <v>4873.0600000000004</v>
      </c>
      <c r="I58" s="96">
        <v>44174</v>
      </c>
      <c r="J58" s="92" t="s">
        <v>643</v>
      </c>
      <c r="K58" s="79"/>
      <c r="L58" s="79"/>
      <c r="M58" s="79"/>
      <c r="N58" s="79"/>
      <c r="O58" s="79"/>
    </row>
    <row r="59" spans="1:15" s="477" customFormat="1" ht="18" customHeight="1" x14ac:dyDescent="0.25">
      <c r="A59" s="473" t="s">
        <v>6355</v>
      </c>
      <c r="B59" s="322" t="s">
        <v>6356</v>
      </c>
      <c r="C59" s="474" t="s">
        <v>2021</v>
      </c>
      <c r="D59" s="474" t="s">
        <v>6357</v>
      </c>
      <c r="E59" s="474" t="s">
        <v>5241</v>
      </c>
      <c r="F59" s="475">
        <v>44147</v>
      </c>
      <c r="G59" s="326">
        <v>18241.04</v>
      </c>
      <c r="H59" s="476">
        <v>21920.17</v>
      </c>
      <c r="I59" s="475">
        <v>45894</v>
      </c>
      <c r="J59" s="474">
        <v>4097491</v>
      </c>
      <c r="K59" s="473"/>
      <c r="L59" s="473"/>
      <c r="M59" s="473"/>
      <c r="N59" s="473"/>
      <c r="O59" s="473"/>
    </row>
    <row r="60" spans="1:15" s="6" customFormat="1" x14ac:dyDescent="0.25">
      <c r="A60" s="79" t="s">
        <v>578</v>
      </c>
      <c r="B60" s="115" t="s">
        <v>3068</v>
      </c>
      <c r="C60" s="92" t="s">
        <v>2021</v>
      </c>
      <c r="D60" s="92" t="s">
        <v>3069</v>
      </c>
      <c r="E60" s="92" t="s">
        <v>1610</v>
      </c>
      <c r="F60" s="96">
        <v>43893</v>
      </c>
      <c r="G60" s="116">
        <v>3158.5</v>
      </c>
      <c r="H60" s="117">
        <v>3158.5</v>
      </c>
      <c r="I60" s="96">
        <v>43908</v>
      </c>
      <c r="J60" s="92" t="s">
        <v>644</v>
      </c>
      <c r="K60" s="79"/>
      <c r="L60" s="79"/>
      <c r="M60" s="79"/>
      <c r="N60" s="79"/>
      <c r="O60" s="79"/>
    </row>
    <row r="61" spans="1:15" s="6" customFormat="1" ht="34.799999999999997" x14ac:dyDescent="0.25">
      <c r="A61" s="79" t="s">
        <v>579</v>
      </c>
      <c r="B61" s="115" t="s">
        <v>3070</v>
      </c>
      <c r="C61" s="92" t="s">
        <v>2021</v>
      </c>
      <c r="D61" s="92" t="s">
        <v>3071</v>
      </c>
      <c r="E61" s="92" t="s">
        <v>1600</v>
      </c>
      <c r="F61" s="96">
        <v>44032</v>
      </c>
      <c r="G61" s="116">
        <v>4892.46</v>
      </c>
      <c r="H61" s="117">
        <v>4892.46</v>
      </c>
      <c r="I61" s="96">
        <v>44265</v>
      </c>
      <c r="J61" s="92" t="s">
        <v>645</v>
      </c>
      <c r="K61" s="79"/>
      <c r="L61" s="79"/>
      <c r="M61" s="79"/>
      <c r="N61" s="79"/>
      <c r="O61" s="79"/>
    </row>
    <row r="62" spans="1:15" s="6" customFormat="1" ht="52.2" x14ac:dyDescent="0.25">
      <c r="A62" s="79" t="s">
        <v>580</v>
      </c>
      <c r="B62" s="115" t="s">
        <v>3072</v>
      </c>
      <c r="C62" s="92" t="s">
        <v>2021</v>
      </c>
      <c r="D62" s="92" t="s">
        <v>3073</v>
      </c>
      <c r="E62" s="92" t="s">
        <v>1619</v>
      </c>
      <c r="F62" s="96">
        <v>44231</v>
      </c>
      <c r="G62" s="116">
        <v>4150</v>
      </c>
      <c r="H62" s="117">
        <v>4150</v>
      </c>
      <c r="I62" s="96">
        <v>44300</v>
      </c>
      <c r="J62" s="92" t="s">
        <v>646</v>
      </c>
      <c r="K62" s="79"/>
      <c r="L62" s="79"/>
      <c r="M62" s="79"/>
      <c r="N62" s="79"/>
      <c r="O62" s="79"/>
    </row>
    <row r="63" spans="1:15" s="6" customFormat="1" ht="34.799999999999997" x14ac:dyDescent="0.25">
      <c r="A63" s="79" t="s">
        <v>581</v>
      </c>
      <c r="B63" s="115" t="s">
        <v>3074</v>
      </c>
      <c r="C63" s="92" t="s">
        <v>2021</v>
      </c>
      <c r="D63" s="92" t="s">
        <v>1770</v>
      </c>
      <c r="E63" s="92" t="s">
        <v>1600</v>
      </c>
      <c r="F63" s="96">
        <v>44335</v>
      </c>
      <c r="G63" s="116">
        <v>2260</v>
      </c>
      <c r="H63" s="117">
        <v>2260</v>
      </c>
      <c r="I63" s="96">
        <v>44466</v>
      </c>
      <c r="J63" s="92">
        <v>3150410</v>
      </c>
      <c r="K63" s="79"/>
      <c r="L63" s="79"/>
      <c r="M63" s="79"/>
      <c r="N63" s="79"/>
      <c r="O63" s="79"/>
    </row>
    <row r="64" spans="1:15" s="6" customFormat="1" x14ac:dyDescent="0.25">
      <c r="A64" s="79" t="s">
        <v>582</v>
      </c>
      <c r="B64" s="115" t="s">
        <v>1968</v>
      </c>
      <c r="C64" s="92" t="s">
        <v>2021</v>
      </c>
      <c r="D64" s="92" t="s">
        <v>1969</v>
      </c>
      <c r="E64" s="92" t="s">
        <v>1610</v>
      </c>
      <c r="F64" s="96">
        <v>44025</v>
      </c>
      <c r="G64" s="116">
        <v>6211.62</v>
      </c>
      <c r="H64" s="117">
        <v>6211.62</v>
      </c>
      <c r="I64" s="96">
        <v>44407</v>
      </c>
      <c r="J64" s="92">
        <v>3109560</v>
      </c>
      <c r="K64" s="79"/>
      <c r="L64" s="79"/>
      <c r="M64" s="79"/>
      <c r="N64" s="79"/>
      <c r="O64" s="79"/>
    </row>
    <row r="65" spans="1:15" s="6" customFormat="1" x14ac:dyDescent="0.25">
      <c r="A65" s="79" t="s">
        <v>583</v>
      </c>
      <c r="B65" s="115" t="s">
        <v>1970</v>
      </c>
      <c r="C65" s="92" t="s">
        <v>2021</v>
      </c>
      <c r="D65" s="92" t="s">
        <v>1957</v>
      </c>
      <c r="E65" s="92" t="s">
        <v>1600</v>
      </c>
      <c r="F65" s="96">
        <v>44111</v>
      </c>
      <c r="G65" s="116">
        <v>990</v>
      </c>
      <c r="H65" s="117">
        <v>990</v>
      </c>
      <c r="I65" s="96">
        <v>44116</v>
      </c>
      <c r="J65" s="92" t="s">
        <v>647</v>
      </c>
      <c r="K65" s="79"/>
      <c r="L65" s="79"/>
      <c r="M65" s="79"/>
      <c r="N65" s="79"/>
      <c r="O65" s="79"/>
    </row>
    <row r="66" spans="1:15" s="6" customFormat="1" x14ac:dyDescent="0.25">
      <c r="A66" s="79" t="s">
        <v>584</v>
      </c>
      <c r="B66" s="115" t="s">
        <v>1971</v>
      </c>
      <c r="C66" s="92" t="s">
        <v>2021</v>
      </c>
      <c r="D66" s="92" t="s">
        <v>1972</v>
      </c>
      <c r="E66" s="92" t="s">
        <v>1610</v>
      </c>
      <c r="F66" s="96">
        <v>44099</v>
      </c>
      <c r="G66" s="116">
        <v>565.25</v>
      </c>
      <c r="H66" s="117">
        <v>565.05999999999995</v>
      </c>
      <c r="I66" s="96">
        <v>44137</v>
      </c>
      <c r="J66" s="92" t="s">
        <v>648</v>
      </c>
      <c r="K66" s="79"/>
      <c r="L66" s="79"/>
      <c r="M66" s="79"/>
      <c r="N66" s="79"/>
      <c r="O66" s="79"/>
    </row>
    <row r="67" spans="1:15" s="6" customFormat="1" ht="34.799999999999997" x14ac:dyDescent="0.25">
      <c r="A67" s="79" t="s">
        <v>585</v>
      </c>
      <c r="B67" s="115" t="s">
        <v>1973</v>
      </c>
      <c r="C67" s="92" t="s">
        <v>2021</v>
      </c>
      <c r="D67" s="92" t="s">
        <v>1964</v>
      </c>
      <c r="E67" s="92" t="s">
        <v>1777</v>
      </c>
      <c r="F67" s="96">
        <v>44106</v>
      </c>
      <c r="G67" s="116">
        <v>2170.3000000000002</v>
      </c>
      <c r="H67" s="117">
        <v>2169.6</v>
      </c>
      <c r="I67" s="96">
        <v>44160</v>
      </c>
      <c r="J67" s="92" t="s">
        <v>649</v>
      </c>
      <c r="K67" s="79"/>
      <c r="L67" s="79"/>
      <c r="M67" s="79"/>
      <c r="N67" s="79"/>
      <c r="O67" s="79"/>
    </row>
    <row r="68" spans="1:15" s="477" customFormat="1" ht="18" customHeight="1" x14ac:dyDescent="0.25">
      <c r="A68" s="473" t="s">
        <v>4941</v>
      </c>
      <c r="B68" s="322" t="s">
        <v>4942</v>
      </c>
      <c r="C68" s="474" t="s">
        <v>2021</v>
      </c>
      <c r="D68" s="474" t="s">
        <v>4943</v>
      </c>
      <c r="E68" s="474" t="s">
        <v>1777</v>
      </c>
      <c r="F68" s="475">
        <v>44620</v>
      </c>
      <c r="G68" s="326">
        <v>2653.75</v>
      </c>
      <c r="H68" s="476">
        <v>3153.51</v>
      </c>
      <c r="I68" s="475">
        <v>46069</v>
      </c>
      <c r="J68" s="474">
        <v>4227472</v>
      </c>
      <c r="K68" s="473"/>
      <c r="L68" s="473"/>
      <c r="M68" s="473"/>
      <c r="N68" s="473"/>
      <c r="O68" s="473"/>
    </row>
    <row r="69" spans="1:15" s="6" customFormat="1" x14ac:dyDescent="0.25">
      <c r="A69" s="79" t="s">
        <v>586</v>
      </c>
      <c r="B69" s="115" t="s">
        <v>1974</v>
      </c>
      <c r="C69" s="92" t="s">
        <v>2021</v>
      </c>
      <c r="D69" s="92" t="s">
        <v>1762</v>
      </c>
      <c r="E69" s="92" t="s">
        <v>1763</v>
      </c>
      <c r="F69" s="96">
        <v>44265</v>
      </c>
      <c r="G69" s="116">
        <v>40150</v>
      </c>
      <c r="H69" s="117"/>
      <c r="I69" s="92"/>
      <c r="J69" s="92"/>
      <c r="K69" s="79"/>
      <c r="L69" s="79"/>
      <c r="M69" s="79"/>
      <c r="N69" s="79"/>
      <c r="O69" s="79"/>
    </row>
    <row r="70" spans="1:15" s="6" customFormat="1" x14ac:dyDescent="0.25">
      <c r="A70" s="79" t="s">
        <v>587</v>
      </c>
      <c r="B70" s="115" t="s">
        <v>1975</v>
      </c>
      <c r="C70" s="92" t="s">
        <v>2021</v>
      </c>
      <c r="D70" s="92" t="s">
        <v>1976</v>
      </c>
      <c r="E70" s="92" t="s">
        <v>1610</v>
      </c>
      <c r="F70" s="96">
        <v>44167</v>
      </c>
      <c r="G70" s="116">
        <v>850</v>
      </c>
      <c r="H70" s="117">
        <v>858.5</v>
      </c>
      <c r="I70" s="96">
        <v>44266</v>
      </c>
      <c r="J70" s="92">
        <v>3029067</v>
      </c>
      <c r="K70" s="79"/>
      <c r="L70" s="79"/>
      <c r="M70" s="79"/>
      <c r="N70" s="79"/>
      <c r="O70" s="79"/>
    </row>
    <row r="71" spans="1:15" s="6" customFormat="1" x14ac:dyDescent="0.25">
      <c r="A71" s="79" t="s">
        <v>588</v>
      </c>
      <c r="B71" s="115" t="s">
        <v>1977</v>
      </c>
      <c r="C71" s="92" t="s">
        <v>2021</v>
      </c>
      <c r="D71" s="92" t="s">
        <v>1972</v>
      </c>
      <c r="E71" s="92" t="s">
        <v>1610</v>
      </c>
      <c r="F71" s="96">
        <v>44161</v>
      </c>
      <c r="G71" s="116">
        <v>2849</v>
      </c>
      <c r="H71" s="117">
        <v>2912.11</v>
      </c>
      <c r="I71" s="96">
        <v>44405</v>
      </c>
      <c r="J71" s="92" t="s">
        <v>650</v>
      </c>
      <c r="K71" s="79"/>
      <c r="L71" s="79"/>
      <c r="M71" s="79"/>
      <c r="N71" s="79"/>
      <c r="O71" s="79"/>
    </row>
    <row r="72" spans="1:15" s="6" customFormat="1" ht="52.2" x14ac:dyDescent="0.25">
      <c r="A72" s="79" t="s">
        <v>4944</v>
      </c>
      <c r="B72" s="115" t="s">
        <v>4945</v>
      </c>
      <c r="C72" s="92" t="s">
        <v>2021</v>
      </c>
      <c r="D72" s="92" t="s">
        <v>4946</v>
      </c>
      <c r="E72" s="92" t="s">
        <v>4947</v>
      </c>
      <c r="F72" s="96">
        <v>44608</v>
      </c>
      <c r="G72" s="116">
        <v>17535.93</v>
      </c>
      <c r="H72" s="117"/>
      <c r="I72" s="96"/>
      <c r="J72" s="92"/>
      <c r="K72" s="79"/>
      <c r="L72" s="79"/>
      <c r="M72" s="79"/>
      <c r="N72" s="79"/>
      <c r="O72" s="79"/>
    </row>
    <row r="73" spans="1:15" s="6" customFormat="1" x14ac:dyDescent="0.25">
      <c r="A73" s="79" t="s">
        <v>589</v>
      </c>
      <c r="B73" s="115" t="s">
        <v>1978</v>
      </c>
      <c r="C73" s="92" t="s">
        <v>2021</v>
      </c>
      <c r="D73" s="92" t="s">
        <v>1979</v>
      </c>
      <c r="E73" s="92" t="s">
        <v>1777</v>
      </c>
      <c r="F73" s="96">
        <v>44204</v>
      </c>
      <c r="G73" s="116">
        <v>671.23</v>
      </c>
      <c r="H73" s="117">
        <v>671.23</v>
      </c>
      <c r="I73" s="96">
        <v>44375</v>
      </c>
      <c r="J73" s="92" t="s">
        <v>651</v>
      </c>
      <c r="K73" s="79"/>
      <c r="L73" s="79"/>
      <c r="M73" s="79"/>
      <c r="N73" s="79"/>
      <c r="O73" s="79"/>
    </row>
    <row r="74" spans="1:15" s="6" customFormat="1" ht="52.2" x14ac:dyDescent="0.25">
      <c r="A74" s="79" t="s">
        <v>590</v>
      </c>
      <c r="B74" s="115" t="s">
        <v>1980</v>
      </c>
      <c r="C74" s="92" t="s">
        <v>2021</v>
      </c>
      <c r="D74" s="92" t="s">
        <v>1981</v>
      </c>
      <c r="E74" s="92" t="s">
        <v>1766</v>
      </c>
      <c r="F74" s="96">
        <v>44272</v>
      </c>
      <c r="G74" s="116">
        <v>17987.240000000002</v>
      </c>
      <c r="H74" s="117">
        <v>17987.240000000002</v>
      </c>
      <c r="I74" s="96">
        <v>44691</v>
      </c>
      <c r="J74" s="92">
        <v>3281527</v>
      </c>
      <c r="K74" s="79"/>
      <c r="L74" s="79"/>
      <c r="M74" s="79"/>
      <c r="N74" s="79"/>
      <c r="O74" s="79"/>
    </row>
    <row r="75" spans="1:15" s="6" customFormat="1" ht="34.799999999999997" x14ac:dyDescent="0.25">
      <c r="A75" s="79" t="s">
        <v>591</v>
      </c>
      <c r="B75" s="115" t="s">
        <v>1982</v>
      </c>
      <c r="C75" s="92" t="s">
        <v>2021</v>
      </c>
      <c r="D75" s="92" t="s">
        <v>1983</v>
      </c>
      <c r="E75" s="92" t="s">
        <v>1777</v>
      </c>
      <c r="F75" s="96">
        <v>44343</v>
      </c>
      <c r="G75" s="116">
        <v>7500</v>
      </c>
      <c r="H75" s="117">
        <v>7500</v>
      </c>
      <c r="I75" s="96">
        <v>44371</v>
      </c>
      <c r="J75" s="92" t="s">
        <v>652</v>
      </c>
      <c r="K75" s="79"/>
      <c r="L75" s="79"/>
      <c r="M75" s="79"/>
      <c r="N75" s="79"/>
      <c r="O75" s="79"/>
    </row>
    <row r="76" spans="1:15" s="6" customFormat="1" x14ac:dyDescent="0.25">
      <c r="A76" s="79" t="s">
        <v>4120</v>
      </c>
      <c r="B76" s="115" t="s">
        <v>4121</v>
      </c>
      <c r="C76" s="92" t="s">
        <v>2021</v>
      </c>
      <c r="D76" s="92" t="s">
        <v>4122</v>
      </c>
      <c r="E76" s="92" t="s">
        <v>1777</v>
      </c>
      <c r="F76" s="96">
        <v>44421</v>
      </c>
      <c r="G76" s="116">
        <v>22683.97</v>
      </c>
      <c r="H76" s="121">
        <v>22683.97</v>
      </c>
      <c r="I76" s="96">
        <v>45084</v>
      </c>
      <c r="J76" s="92">
        <v>3540937</v>
      </c>
      <c r="K76" s="79"/>
      <c r="L76" s="79"/>
      <c r="M76" s="79"/>
      <c r="N76" s="79"/>
      <c r="O76" s="79"/>
    </row>
    <row r="77" spans="1:15" s="6" customFormat="1" x14ac:dyDescent="0.25">
      <c r="A77" s="79" t="s">
        <v>4120</v>
      </c>
      <c r="B77" s="115" t="s">
        <v>4121</v>
      </c>
      <c r="C77" s="92" t="s">
        <v>2021</v>
      </c>
      <c r="D77" s="92" t="s">
        <v>4242</v>
      </c>
      <c r="E77" s="92" t="s">
        <v>1777</v>
      </c>
      <c r="F77" s="96">
        <v>45140</v>
      </c>
      <c r="G77" s="116">
        <v>91624.77</v>
      </c>
      <c r="H77" s="121">
        <v>91624.77</v>
      </c>
      <c r="I77" s="96">
        <v>45140</v>
      </c>
      <c r="J77" s="92">
        <v>3575138</v>
      </c>
      <c r="K77" s="79"/>
      <c r="L77" s="79"/>
      <c r="M77" s="79"/>
      <c r="N77" s="79"/>
      <c r="O77" s="79"/>
    </row>
    <row r="78" spans="1:15" s="6" customFormat="1" x14ac:dyDescent="0.25">
      <c r="A78" s="79" t="s">
        <v>592</v>
      </c>
      <c r="B78" s="115" t="s">
        <v>1984</v>
      </c>
      <c r="C78" s="92" t="s">
        <v>2021</v>
      </c>
      <c r="D78" s="92" t="s">
        <v>1985</v>
      </c>
      <c r="E78" s="92" t="s">
        <v>1763</v>
      </c>
      <c r="F78" s="96">
        <v>44251</v>
      </c>
      <c r="G78" s="116">
        <v>959.65</v>
      </c>
      <c r="H78" s="117">
        <v>963.49</v>
      </c>
      <c r="I78" s="96">
        <v>44371</v>
      </c>
      <c r="J78" s="92" t="s">
        <v>653</v>
      </c>
      <c r="K78" s="79"/>
      <c r="L78" s="79"/>
      <c r="M78" s="79"/>
      <c r="N78" s="79"/>
      <c r="O78" s="79"/>
    </row>
    <row r="79" spans="1:15" s="6" customFormat="1" x14ac:dyDescent="0.25">
      <c r="A79" s="79" t="s">
        <v>593</v>
      </c>
      <c r="B79" s="115" t="s">
        <v>1986</v>
      </c>
      <c r="C79" s="92" t="s">
        <v>2021</v>
      </c>
      <c r="D79" s="92" t="s">
        <v>1987</v>
      </c>
      <c r="E79" s="92" t="s">
        <v>1610</v>
      </c>
      <c r="F79" s="96">
        <v>44287</v>
      </c>
      <c r="G79" s="116">
        <v>5500</v>
      </c>
      <c r="H79" s="117"/>
      <c r="I79" s="92"/>
      <c r="J79" s="92"/>
      <c r="K79" s="79"/>
      <c r="L79" s="79"/>
      <c r="M79" s="79"/>
      <c r="N79" s="79"/>
      <c r="O79" s="79"/>
    </row>
    <row r="80" spans="1:15" s="6" customFormat="1" x14ac:dyDescent="0.25">
      <c r="A80" s="79" t="s">
        <v>594</v>
      </c>
      <c r="B80" s="115" t="s">
        <v>1989</v>
      </c>
      <c r="C80" s="92" t="s">
        <v>2021</v>
      </c>
      <c r="D80" s="92" t="s">
        <v>1988</v>
      </c>
      <c r="E80" s="92" t="s">
        <v>1610</v>
      </c>
      <c r="F80" s="96">
        <v>44355</v>
      </c>
      <c r="G80" s="116">
        <v>525</v>
      </c>
      <c r="H80" s="117"/>
      <c r="I80" s="92"/>
      <c r="J80" s="92"/>
      <c r="K80" s="79"/>
      <c r="L80" s="79"/>
      <c r="M80" s="79"/>
      <c r="N80" s="79"/>
      <c r="O80" s="79"/>
    </row>
    <row r="81" spans="1:15" s="6" customFormat="1" x14ac:dyDescent="0.25">
      <c r="A81" s="79" t="s">
        <v>595</v>
      </c>
      <c r="B81" s="115" t="s">
        <v>1990</v>
      </c>
      <c r="C81" s="92" t="s">
        <v>2021</v>
      </c>
      <c r="D81" s="92" t="s">
        <v>1991</v>
      </c>
      <c r="E81" s="92" t="s">
        <v>1614</v>
      </c>
      <c r="F81" s="96">
        <v>44336</v>
      </c>
      <c r="G81" s="116">
        <v>2640</v>
      </c>
      <c r="H81" s="117">
        <v>2640</v>
      </c>
      <c r="I81" s="96">
        <v>44375</v>
      </c>
      <c r="J81" s="92" t="s">
        <v>654</v>
      </c>
      <c r="K81" s="79"/>
      <c r="L81" s="79"/>
      <c r="M81" s="79"/>
      <c r="N81" s="79"/>
      <c r="O81" s="79"/>
    </row>
    <row r="82" spans="1:15" s="6" customFormat="1" ht="60" customHeight="1" x14ac:dyDescent="0.25">
      <c r="A82" s="759" t="s">
        <v>5118</v>
      </c>
      <c r="B82" s="763" t="s">
        <v>5119</v>
      </c>
      <c r="C82" s="751" t="s">
        <v>2021</v>
      </c>
      <c r="D82" s="751" t="s">
        <v>5120</v>
      </c>
      <c r="E82" s="751" t="s">
        <v>5121</v>
      </c>
      <c r="F82" s="787">
        <v>44671</v>
      </c>
      <c r="G82" s="784">
        <v>10112.68</v>
      </c>
      <c r="H82" s="125"/>
      <c r="I82" s="125"/>
      <c r="J82" s="125"/>
      <c r="K82" s="79"/>
      <c r="L82" s="79"/>
      <c r="M82" s="79"/>
      <c r="N82" s="79"/>
      <c r="O82" s="79"/>
    </row>
    <row r="83" spans="1:15" s="6" customFormat="1" ht="32.25" hidden="1" customHeight="1" x14ac:dyDescent="0.25">
      <c r="A83" s="760"/>
      <c r="B83" s="764"/>
      <c r="C83" s="766"/>
      <c r="D83" s="766"/>
      <c r="E83" s="766"/>
      <c r="F83" s="788"/>
      <c r="G83" s="785"/>
      <c r="H83" s="125"/>
      <c r="I83" s="125"/>
      <c r="J83" s="125"/>
      <c r="K83" s="79"/>
      <c r="L83" s="79"/>
      <c r="M83" s="79"/>
      <c r="N83" s="79"/>
      <c r="O83" s="79"/>
    </row>
    <row r="84" spans="1:15" s="6" customFormat="1" ht="40.5" hidden="1" customHeight="1" x14ac:dyDescent="0.25">
      <c r="A84" s="761"/>
      <c r="B84" s="765"/>
      <c r="C84" s="752"/>
      <c r="D84" s="752"/>
      <c r="E84" s="752"/>
      <c r="F84" s="789"/>
      <c r="G84" s="786"/>
      <c r="H84" s="125"/>
      <c r="I84" s="125"/>
      <c r="J84" s="125"/>
      <c r="K84" s="79"/>
      <c r="L84" s="79"/>
      <c r="M84" s="79"/>
      <c r="N84" s="79"/>
      <c r="O84" s="79"/>
    </row>
    <row r="85" spans="1:15" s="6" customFormat="1" x14ac:dyDescent="0.25">
      <c r="A85" s="79" t="s">
        <v>596</v>
      </c>
      <c r="B85" s="115" t="s">
        <v>1992</v>
      </c>
      <c r="C85" s="92" t="s">
        <v>2021</v>
      </c>
      <c r="D85" s="92" t="s">
        <v>1993</v>
      </c>
      <c r="E85" s="92" t="s">
        <v>1763</v>
      </c>
      <c r="F85" s="96">
        <v>44336</v>
      </c>
      <c r="G85" s="116">
        <v>9801</v>
      </c>
      <c r="H85" s="117">
        <v>9879.41</v>
      </c>
      <c r="I85" s="96">
        <v>44476</v>
      </c>
      <c r="J85" s="92">
        <v>3154071</v>
      </c>
      <c r="K85" s="79"/>
      <c r="L85" s="79"/>
      <c r="M85" s="79"/>
      <c r="N85" s="79"/>
      <c r="O85" s="79"/>
    </row>
    <row r="86" spans="1:15" s="6" customFormat="1" x14ac:dyDescent="0.25">
      <c r="A86" s="79" t="s">
        <v>597</v>
      </c>
      <c r="B86" s="115" t="s">
        <v>1994</v>
      </c>
      <c r="C86" s="92" t="s">
        <v>2021</v>
      </c>
      <c r="D86" s="92" t="s">
        <v>1995</v>
      </c>
      <c r="E86" s="92" t="s">
        <v>1610</v>
      </c>
      <c r="F86" s="96">
        <v>44354</v>
      </c>
      <c r="G86" s="116">
        <v>7576.03</v>
      </c>
      <c r="H86" s="117"/>
      <c r="I86" s="92"/>
      <c r="J86" s="92"/>
      <c r="K86" s="79"/>
      <c r="L86" s="79"/>
      <c r="M86" s="79"/>
      <c r="N86" s="79"/>
      <c r="O86" s="79"/>
    </row>
    <row r="87" spans="1:15" s="6" customFormat="1" ht="34.799999999999997" x14ac:dyDescent="0.25">
      <c r="A87" s="79" t="s">
        <v>598</v>
      </c>
      <c r="B87" s="115" t="s">
        <v>1996</v>
      </c>
      <c r="C87" s="92" t="s">
        <v>2021</v>
      </c>
      <c r="D87" s="92" t="s">
        <v>1792</v>
      </c>
      <c r="E87" s="92" t="s">
        <v>1610</v>
      </c>
      <c r="F87" s="96">
        <v>44028</v>
      </c>
      <c r="G87" s="116">
        <v>614</v>
      </c>
      <c r="H87" s="117">
        <v>614</v>
      </c>
      <c r="I87" s="96">
        <v>44050</v>
      </c>
      <c r="J87" s="92" t="s">
        <v>655</v>
      </c>
      <c r="K87" s="79"/>
      <c r="L87" s="79"/>
      <c r="M87" s="79"/>
      <c r="N87" s="79"/>
      <c r="O87" s="79"/>
    </row>
    <row r="88" spans="1:15" s="6" customFormat="1" ht="34.799999999999997" x14ac:dyDescent="0.25">
      <c r="A88" s="79" t="s">
        <v>599</v>
      </c>
      <c r="B88" s="115" t="s">
        <v>1997</v>
      </c>
      <c r="C88" s="92" t="s">
        <v>2021</v>
      </c>
      <c r="D88" s="92" t="s">
        <v>1998</v>
      </c>
      <c r="E88" s="92" t="s">
        <v>1999</v>
      </c>
      <c r="F88" s="96">
        <v>44027</v>
      </c>
      <c r="G88" s="116">
        <v>4000</v>
      </c>
      <c r="H88" s="117"/>
      <c r="I88" s="92"/>
      <c r="J88" s="92"/>
      <c r="K88" s="79"/>
      <c r="L88" s="79"/>
      <c r="M88" s="79"/>
      <c r="N88" s="79"/>
      <c r="O88" s="79"/>
    </row>
    <row r="89" spans="1:15" s="349" customFormat="1" ht="57" customHeight="1" x14ac:dyDescent="0.25">
      <c r="A89" s="770" t="s">
        <v>600</v>
      </c>
      <c r="B89" s="772" t="s">
        <v>2000</v>
      </c>
      <c r="C89" s="774" t="s">
        <v>2021</v>
      </c>
      <c r="D89" s="776" t="s">
        <v>2001</v>
      </c>
      <c r="E89" s="776" t="s">
        <v>1614</v>
      </c>
      <c r="F89" s="755">
        <v>44377</v>
      </c>
      <c r="G89" s="347">
        <v>14696</v>
      </c>
      <c r="H89" s="348">
        <v>15828.36</v>
      </c>
      <c r="I89" s="346">
        <v>44911</v>
      </c>
      <c r="J89" s="345">
        <v>3429556</v>
      </c>
      <c r="K89" s="344"/>
      <c r="L89" s="344"/>
      <c r="M89" s="344"/>
      <c r="N89" s="344"/>
      <c r="O89" s="344"/>
    </row>
    <row r="90" spans="1:15" s="349" customFormat="1" ht="57" customHeight="1" x14ac:dyDescent="0.25">
      <c r="A90" s="771"/>
      <c r="B90" s="773"/>
      <c r="C90" s="775"/>
      <c r="D90" s="777"/>
      <c r="E90" s="777"/>
      <c r="F90" s="756"/>
      <c r="G90" s="347">
        <v>14696</v>
      </c>
      <c r="H90" s="348"/>
      <c r="I90" s="346"/>
      <c r="J90" s="345"/>
      <c r="K90" s="344"/>
      <c r="L90" s="344"/>
      <c r="M90" s="344"/>
      <c r="N90" s="344"/>
      <c r="O90" s="344"/>
    </row>
    <row r="91" spans="1:15" s="7" customFormat="1" ht="57" customHeight="1" x14ac:dyDescent="0.25">
      <c r="A91" s="128" t="s">
        <v>600</v>
      </c>
      <c r="B91" s="129" t="s">
        <v>5720</v>
      </c>
      <c r="C91" s="130" t="s">
        <v>2021</v>
      </c>
      <c r="D91" s="130" t="s">
        <v>2001</v>
      </c>
      <c r="E91" s="130" t="s">
        <v>1614</v>
      </c>
      <c r="F91" s="131">
        <v>45489</v>
      </c>
      <c r="G91" s="132">
        <v>11154</v>
      </c>
      <c r="H91" s="133">
        <v>15828.36</v>
      </c>
      <c r="I91" s="131">
        <v>44911</v>
      </c>
      <c r="J91" s="130">
        <v>3429556</v>
      </c>
      <c r="K91" s="128"/>
      <c r="L91" s="128"/>
      <c r="M91" s="128"/>
      <c r="N91" s="128"/>
      <c r="O91" s="128"/>
    </row>
    <row r="92" spans="1:15" s="7" customFormat="1" x14ac:dyDescent="0.25">
      <c r="A92" s="128" t="s">
        <v>601</v>
      </c>
      <c r="B92" s="129" t="s">
        <v>2002</v>
      </c>
      <c r="C92" s="130" t="s">
        <v>2021</v>
      </c>
      <c r="D92" s="130" t="s">
        <v>2003</v>
      </c>
      <c r="E92" s="130" t="s">
        <v>2004</v>
      </c>
      <c r="F92" s="131">
        <v>44369</v>
      </c>
      <c r="G92" s="132">
        <v>5500</v>
      </c>
      <c r="H92" s="133">
        <v>5649.8</v>
      </c>
      <c r="I92" s="131">
        <v>44609</v>
      </c>
      <c r="J92" s="130">
        <v>3233017</v>
      </c>
      <c r="K92" s="128"/>
      <c r="L92" s="128"/>
      <c r="M92" s="128"/>
      <c r="N92" s="128"/>
      <c r="O92" s="128"/>
    </row>
    <row r="93" spans="1:15" s="7" customFormat="1" ht="34.799999999999997" x14ac:dyDescent="0.25">
      <c r="A93" s="128" t="s">
        <v>602</v>
      </c>
      <c r="B93" s="129" t="s">
        <v>2005</v>
      </c>
      <c r="C93" s="130" t="s">
        <v>2021</v>
      </c>
      <c r="D93" s="130" t="s">
        <v>2006</v>
      </c>
      <c r="E93" s="130" t="s">
        <v>1612</v>
      </c>
      <c r="F93" s="131">
        <v>44344</v>
      </c>
      <c r="G93" s="132">
        <v>16047.66</v>
      </c>
      <c r="H93" s="133"/>
      <c r="I93" s="130"/>
      <c r="J93" s="130"/>
      <c r="K93" s="128"/>
      <c r="L93" s="128"/>
      <c r="M93" s="128"/>
      <c r="N93" s="128"/>
      <c r="O93" s="128"/>
    </row>
    <row r="94" spans="1:15" s="7" customFormat="1" ht="52.2" x14ac:dyDescent="0.25">
      <c r="A94" s="128" t="s">
        <v>603</v>
      </c>
      <c r="B94" s="129" t="s">
        <v>3106</v>
      </c>
      <c r="C94" s="130" t="s">
        <v>2021</v>
      </c>
      <c r="D94" s="130" t="s">
        <v>2007</v>
      </c>
      <c r="E94" s="130" t="s">
        <v>1631</v>
      </c>
      <c r="F94" s="131">
        <v>44377</v>
      </c>
      <c r="G94" s="132">
        <v>2200</v>
      </c>
      <c r="H94" s="133"/>
      <c r="I94" s="130"/>
      <c r="J94" s="130"/>
      <c r="K94" s="128"/>
      <c r="L94" s="128"/>
      <c r="M94" s="128"/>
      <c r="N94" s="128"/>
      <c r="O94" s="128"/>
    </row>
    <row r="95" spans="1:15" s="7" customFormat="1" ht="18" customHeight="1" x14ac:dyDescent="0.25">
      <c r="A95" s="744" t="s">
        <v>4948</v>
      </c>
      <c r="B95" s="129" t="s">
        <v>4951</v>
      </c>
      <c r="C95" s="742" t="s">
        <v>2021</v>
      </c>
      <c r="D95" s="742" t="s">
        <v>4949</v>
      </c>
      <c r="E95" s="742" t="s">
        <v>4950</v>
      </c>
      <c r="F95" s="724">
        <v>44531</v>
      </c>
      <c r="G95" s="132">
        <v>2578.1</v>
      </c>
      <c r="I95" s="130"/>
      <c r="J95" s="130"/>
      <c r="K95" s="128"/>
      <c r="L95" s="128"/>
      <c r="M95" s="128"/>
      <c r="N95" s="128"/>
      <c r="O95" s="128"/>
    </row>
    <row r="96" spans="1:15" s="7" customFormat="1" ht="18" customHeight="1" x14ac:dyDescent="0.25">
      <c r="A96" s="753"/>
      <c r="B96" s="129" t="s">
        <v>4952</v>
      </c>
      <c r="C96" s="754"/>
      <c r="D96" s="754"/>
      <c r="E96" s="754"/>
      <c r="F96" s="762"/>
      <c r="G96" s="132">
        <v>3333.5</v>
      </c>
      <c r="H96" s="133">
        <v>3333.5</v>
      </c>
      <c r="I96" s="131">
        <v>45391</v>
      </c>
      <c r="J96" s="130">
        <v>3742497</v>
      </c>
      <c r="K96" s="128"/>
      <c r="L96" s="128"/>
      <c r="M96" s="128"/>
      <c r="N96" s="128"/>
      <c r="O96" s="128"/>
    </row>
    <row r="97" spans="1:15" s="7" customFormat="1" ht="18" customHeight="1" x14ac:dyDescent="0.25">
      <c r="A97" s="753"/>
      <c r="B97" s="129" t="s">
        <v>4953</v>
      </c>
      <c r="C97" s="754"/>
      <c r="D97" s="754"/>
      <c r="E97" s="754"/>
      <c r="F97" s="762"/>
      <c r="G97" s="132">
        <v>4572</v>
      </c>
      <c r="I97" s="130"/>
      <c r="J97" s="130"/>
      <c r="K97" s="128"/>
      <c r="L97" s="128"/>
      <c r="M97" s="128"/>
      <c r="N97" s="128"/>
      <c r="O97" s="128"/>
    </row>
    <row r="98" spans="1:15" s="7" customFormat="1" ht="18" customHeight="1" x14ac:dyDescent="0.25">
      <c r="A98" s="745"/>
      <c r="B98" s="129" t="s">
        <v>4954</v>
      </c>
      <c r="C98" s="743"/>
      <c r="D98" s="743"/>
      <c r="E98" s="743"/>
      <c r="F98" s="725"/>
      <c r="G98" s="132">
        <v>2578.1</v>
      </c>
      <c r="H98" s="133">
        <v>2919.44</v>
      </c>
      <c r="I98" s="131">
        <v>45442</v>
      </c>
      <c r="J98" s="130">
        <v>3778150</v>
      </c>
      <c r="K98" s="128"/>
      <c r="L98" s="128"/>
      <c r="M98" s="128"/>
      <c r="N98" s="128"/>
      <c r="O98" s="128"/>
    </row>
    <row r="99" spans="1:15" s="7" customFormat="1" ht="18" customHeight="1" x14ac:dyDescent="0.25">
      <c r="A99" s="128" t="s">
        <v>4955</v>
      </c>
      <c r="B99" s="129" t="s">
        <v>4956</v>
      </c>
      <c r="C99" s="130" t="s">
        <v>2021</v>
      </c>
      <c r="D99" s="130" t="s">
        <v>4957</v>
      </c>
      <c r="E99" s="130" t="s">
        <v>4958</v>
      </c>
      <c r="F99" s="131">
        <v>44636</v>
      </c>
      <c r="G99" s="132">
        <v>61290</v>
      </c>
      <c r="H99" s="133"/>
      <c r="I99" s="130"/>
      <c r="J99" s="130"/>
      <c r="K99" s="128"/>
      <c r="L99" s="128"/>
      <c r="M99" s="128"/>
      <c r="N99" s="128"/>
      <c r="O99" s="128"/>
    </row>
    <row r="100" spans="1:15" s="7" customFormat="1" ht="18" customHeight="1" x14ac:dyDescent="0.25">
      <c r="A100" s="128" t="s">
        <v>4959</v>
      </c>
      <c r="B100" s="129" t="s">
        <v>4960</v>
      </c>
      <c r="C100" s="130" t="s">
        <v>2021</v>
      </c>
      <c r="D100" s="130" t="s">
        <v>4961</v>
      </c>
      <c r="E100" s="130" t="s">
        <v>4962</v>
      </c>
      <c r="F100" s="131">
        <v>44825</v>
      </c>
      <c r="G100" s="132">
        <v>29560.1</v>
      </c>
      <c r="H100" s="133">
        <v>29707.9</v>
      </c>
      <c r="I100" s="131">
        <v>45616</v>
      </c>
      <c r="J100" s="130">
        <v>3899546</v>
      </c>
      <c r="K100" s="128"/>
      <c r="L100" s="128"/>
      <c r="M100" s="128"/>
      <c r="N100" s="128"/>
      <c r="O100" s="128"/>
    </row>
    <row r="101" spans="1:15" s="7" customFormat="1" x14ac:dyDescent="0.25">
      <c r="A101" s="128" t="s">
        <v>3279</v>
      </c>
      <c r="B101" s="129" t="s">
        <v>3281</v>
      </c>
      <c r="C101" s="130" t="s">
        <v>2021</v>
      </c>
      <c r="D101" s="130" t="s">
        <v>3282</v>
      </c>
      <c r="E101" s="130" t="s">
        <v>1610</v>
      </c>
      <c r="F101" s="131">
        <v>44418</v>
      </c>
      <c r="G101" s="132">
        <v>4021.5</v>
      </c>
      <c r="H101" s="133">
        <v>4098.25</v>
      </c>
      <c r="I101" s="131">
        <v>44614</v>
      </c>
      <c r="J101" s="130">
        <v>3236133</v>
      </c>
      <c r="K101" s="128"/>
      <c r="L101" s="128"/>
      <c r="M101" s="128"/>
      <c r="N101" s="128"/>
      <c r="O101" s="128"/>
    </row>
    <row r="102" spans="1:15" s="7" customFormat="1" x14ac:dyDescent="0.25">
      <c r="A102" s="128" t="s">
        <v>604</v>
      </c>
      <c r="B102" s="129" t="s">
        <v>2008</v>
      </c>
      <c r="C102" s="130" t="s">
        <v>2021</v>
      </c>
      <c r="D102" s="130" t="s">
        <v>2009</v>
      </c>
      <c r="E102" s="130" t="s">
        <v>1610</v>
      </c>
      <c r="F102" s="131">
        <v>44358</v>
      </c>
      <c r="G102" s="132">
        <v>990</v>
      </c>
      <c r="H102" s="133">
        <v>997.92</v>
      </c>
      <c r="I102" s="131">
        <v>44431</v>
      </c>
      <c r="J102" s="130">
        <v>3122185</v>
      </c>
      <c r="K102" s="128"/>
      <c r="L102" s="128"/>
      <c r="M102" s="128"/>
      <c r="N102" s="128"/>
      <c r="O102" s="128"/>
    </row>
    <row r="103" spans="1:15" s="7" customFormat="1" ht="18" customHeight="1" x14ac:dyDescent="0.25">
      <c r="A103" s="128" t="s">
        <v>4963</v>
      </c>
      <c r="B103" s="129" t="s">
        <v>4964</v>
      </c>
      <c r="C103" s="130" t="s">
        <v>2021</v>
      </c>
      <c r="D103" s="130" t="s">
        <v>2127</v>
      </c>
      <c r="E103" s="130" t="s">
        <v>4965</v>
      </c>
      <c r="F103" s="131">
        <v>44588</v>
      </c>
      <c r="G103" s="132">
        <v>232023.52</v>
      </c>
      <c r="H103" s="133"/>
      <c r="I103" s="131"/>
      <c r="J103" s="130"/>
      <c r="K103" s="128"/>
      <c r="L103" s="128"/>
      <c r="M103" s="128"/>
      <c r="N103" s="128"/>
      <c r="O103" s="128"/>
    </row>
    <row r="104" spans="1:15" s="7" customFormat="1" ht="18" customHeight="1" x14ac:dyDescent="0.25">
      <c r="A104" s="128" t="s">
        <v>4966</v>
      </c>
      <c r="B104" s="129" t="s">
        <v>4967</v>
      </c>
      <c r="C104" s="130" t="s">
        <v>2021</v>
      </c>
      <c r="D104" s="130" t="s">
        <v>4969</v>
      </c>
      <c r="E104" s="130" t="s">
        <v>4970</v>
      </c>
      <c r="F104" s="131">
        <v>44671</v>
      </c>
      <c r="G104" s="132">
        <v>5991.79</v>
      </c>
      <c r="H104" s="133"/>
      <c r="I104" s="131"/>
      <c r="J104" s="130"/>
      <c r="K104" s="128"/>
      <c r="L104" s="128"/>
      <c r="M104" s="128"/>
      <c r="N104" s="128"/>
      <c r="O104" s="128"/>
    </row>
    <row r="105" spans="1:15" s="7" customFormat="1" x14ac:dyDescent="0.25">
      <c r="A105" s="128" t="s">
        <v>3364</v>
      </c>
      <c r="B105" s="129" t="s">
        <v>4968</v>
      </c>
      <c r="C105" s="130" t="s">
        <v>2021</v>
      </c>
      <c r="D105" s="130" t="s">
        <v>3383</v>
      </c>
      <c r="E105" s="130" t="s">
        <v>1610</v>
      </c>
      <c r="F105" s="131">
        <v>44551</v>
      </c>
      <c r="G105" s="132">
        <v>6988.87</v>
      </c>
      <c r="H105" s="133">
        <v>7192.98</v>
      </c>
      <c r="I105" s="131">
        <v>44697</v>
      </c>
      <c r="J105" s="130">
        <v>3285283</v>
      </c>
      <c r="K105" s="128"/>
      <c r="L105" s="128"/>
      <c r="M105" s="128"/>
      <c r="N105" s="128"/>
      <c r="O105" s="128"/>
    </row>
    <row r="106" spans="1:15" s="7" customFormat="1" ht="69.599999999999994" x14ac:dyDescent="0.25">
      <c r="A106" s="744" t="s">
        <v>4085</v>
      </c>
      <c r="B106" s="129" t="s">
        <v>5019</v>
      </c>
      <c r="C106" s="742" t="s">
        <v>2021</v>
      </c>
      <c r="D106" s="742" t="s">
        <v>4086</v>
      </c>
      <c r="E106" s="742" t="s">
        <v>1616</v>
      </c>
      <c r="F106" s="724">
        <v>44991</v>
      </c>
      <c r="G106" s="132">
        <v>77323.600000000006</v>
      </c>
      <c r="H106" s="133">
        <v>77323.600000000006</v>
      </c>
      <c r="I106" s="131">
        <v>45051</v>
      </c>
      <c r="J106" s="130">
        <v>3519422</v>
      </c>
      <c r="K106" s="128"/>
      <c r="L106" s="128"/>
      <c r="M106" s="128"/>
      <c r="N106" s="128"/>
      <c r="O106" s="128"/>
    </row>
    <row r="107" spans="1:15" s="7" customFormat="1" ht="42" customHeight="1" x14ac:dyDescent="0.25">
      <c r="A107" s="745"/>
      <c r="B107" s="129" t="s">
        <v>5020</v>
      </c>
      <c r="C107" s="743"/>
      <c r="D107" s="743"/>
      <c r="E107" s="743"/>
      <c r="F107" s="725"/>
      <c r="G107" s="132"/>
      <c r="H107" s="133"/>
      <c r="I107" s="131"/>
      <c r="J107" s="130"/>
      <c r="K107" s="128"/>
      <c r="L107" s="128"/>
      <c r="M107" s="128"/>
      <c r="N107" s="128"/>
      <c r="O107" s="128"/>
    </row>
    <row r="108" spans="1:15" s="7" customFormat="1" x14ac:dyDescent="0.25">
      <c r="A108" s="128" t="s">
        <v>3280</v>
      </c>
      <c r="B108" s="129" t="s">
        <v>3283</v>
      </c>
      <c r="C108" s="130" t="s">
        <v>2021</v>
      </c>
      <c r="D108" s="130" t="s">
        <v>3284</v>
      </c>
      <c r="E108" s="130" t="s">
        <v>2497</v>
      </c>
      <c r="F108" s="131">
        <v>44511</v>
      </c>
      <c r="G108" s="132">
        <v>545.29999999999995</v>
      </c>
      <c r="H108" s="133">
        <v>551.84</v>
      </c>
      <c r="I108" s="131">
        <v>44617</v>
      </c>
      <c r="J108" s="130">
        <v>3239619</v>
      </c>
      <c r="K108" s="128"/>
      <c r="L108" s="128"/>
      <c r="M108" s="128"/>
      <c r="N108" s="128"/>
      <c r="O108" s="128"/>
    </row>
    <row r="109" spans="1:15" s="7" customFormat="1" x14ac:dyDescent="0.25">
      <c r="A109" s="128" t="s">
        <v>3214</v>
      </c>
      <c r="B109" s="129" t="s">
        <v>3215</v>
      </c>
      <c r="C109" s="130" t="s">
        <v>2021</v>
      </c>
      <c r="D109" s="130" t="s">
        <v>3216</v>
      </c>
      <c r="E109" s="130" t="s">
        <v>1629</v>
      </c>
      <c r="F109" s="131">
        <v>44448</v>
      </c>
      <c r="G109" s="132">
        <v>3469.78</v>
      </c>
      <c r="H109" s="133">
        <v>3494.07</v>
      </c>
      <c r="I109" s="131">
        <v>44543</v>
      </c>
      <c r="J109" s="130">
        <v>3198801</v>
      </c>
      <c r="K109" s="128"/>
      <c r="L109" s="128"/>
      <c r="M109" s="128"/>
      <c r="N109" s="128"/>
      <c r="O109" s="128"/>
    </row>
    <row r="110" spans="1:15" s="7" customFormat="1" ht="18" customHeight="1" x14ac:dyDescent="0.25">
      <c r="A110" s="128" t="s">
        <v>4977</v>
      </c>
      <c r="B110" s="129" t="s">
        <v>4971</v>
      </c>
      <c r="C110" s="130" t="s">
        <v>2021</v>
      </c>
      <c r="D110" s="130" t="s">
        <v>4972</v>
      </c>
      <c r="E110" s="130" t="s">
        <v>4970</v>
      </c>
      <c r="F110" s="131">
        <v>44687</v>
      </c>
      <c r="G110" s="132">
        <v>6800</v>
      </c>
      <c r="H110" s="133">
        <v>7527.16</v>
      </c>
      <c r="I110" s="131">
        <v>45432</v>
      </c>
      <c r="J110" s="130">
        <v>3768087</v>
      </c>
      <c r="K110" s="128"/>
      <c r="L110" s="128"/>
      <c r="M110" s="128"/>
      <c r="N110" s="128"/>
      <c r="O110" s="128"/>
    </row>
    <row r="111" spans="1:15" s="7" customFormat="1" ht="18" customHeight="1" x14ac:dyDescent="0.25">
      <c r="A111" s="128" t="s">
        <v>4976</v>
      </c>
      <c r="B111" s="129" t="s">
        <v>4973</v>
      </c>
      <c r="C111" s="130" t="s">
        <v>2021</v>
      </c>
      <c r="D111" s="130" t="s">
        <v>4974</v>
      </c>
      <c r="E111" s="130" t="s">
        <v>4975</v>
      </c>
      <c r="F111" s="131">
        <v>44511</v>
      </c>
      <c r="G111" s="132">
        <v>7450</v>
      </c>
      <c r="H111" s="133"/>
      <c r="I111" s="131"/>
      <c r="J111" s="130"/>
      <c r="K111" s="128"/>
      <c r="L111" s="128"/>
      <c r="M111" s="128"/>
      <c r="N111" s="128"/>
      <c r="O111" s="128"/>
    </row>
    <row r="112" spans="1:15" s="7" customFormat="1" ht="18" customHeight="1" x14ac:dyDescent="0.25">
      <c r="A112" s="128" t="s">
        <v>4978</v>
      </c>
      <c r="B112" s="129" t="s">
        <v>4979</v>
      </c>
      <c r="C112" s="130" t="s">
        <v>2021</v>
      </c>
      <c r="D112" s="130" t="s">
        <v>4980</v>
      </c>
      <c r="E112" s="130" t="s">
        <v>1600</v>
      </c>
      <c r="F112" s="131">
        <v>44519</v>
      </c>
      <c r="G112" s="132">
        <v>10380</v>
      </c>
      <c r="H112" s="133"/>
      <c r="I112" s="131"/>
      <c r="J112" s="130"/>
      <c r="K112" s="128"/>
      <c r="L112" s="128"/>
      <c r="M112" s="128"/>
      <c r="N112" s="128"/>
      <c r="O112" s="128"/>
    </row>
    <row r="113" spans="1:15" s="7" customFormat="1" ht="34.799999999999997" x14ac:dyDescent="0.25">
      <c r="A113" s="128" t="s">
        <v>3138</v>
      </c>
      <c r="B113" s="129" t="s">
        <v>3139</v>
      </c>
      <c r="C113" s="130" t="s">
        <v>2021</v>
      </c>
      <c r="D113" s="130" t="s">
        <v>2158</v>
      </c>
      <c r="E113" s="130" t="s">
        <v>1610</v>
      </c>
      <c r="F113" s="131">
        <v>44445</v>
      </c>
      <c r="G113" s="132">
        <v>2861.06</v>
      </c>
      <c r="H113" s="133">
        <v>2861.06</v>
      </c>
      <c r="I113" s="131">
        <v>44455</v>
      </c>
      <c r="J113" s="130">
        <v>3143882</v>
      </c>
      <c r="K113" s="128"/>
      <c r="L113" s="128"/>
      <c r="M113" s="128"/>
      <c r="N113" s="128"/>
      <c r="O113" s="128"/>
    </row>
    <row r="114" spans="1:15" s="7" customFormat="1" x14ac:dyDescent="0.25">
      <c r="A114" s="128" t="s">
        <v>3324</v>
      </c>
      <c r="B114" s="129" t="s">
        <v>3325</v>
      </c>
      <c r="C114" s="130" t="s">
        <v>2021</v>
      </c>
      <c r="D114" s="130" t="s">
        <v>3326</v>
      </c>
      <c r="E114" s="130" t="s">
        <v>1610</v>
      </c>
      <c r="F114" s="131">
        <v>44445</v>
      </c>
      <c r="G114" s="132">
        <v>696.06</v>
      </c>
      <c r="H114" s="133">
        <v>704.41</v>
      </c>
      <c r="I114" s="131">
        <v>44659</v>
      </c>
      <c r="J114" s="130">
        <v>3265956</v>
      </c>
      <c r="K114" s="128"/>
      <c r="L114" s="128"/>
      <c r="M114" s="128"/>
      <c r="N114" s="128"/>
      <c r="O114" s="128"/>
    </row>
    <row r="115" spans="1:15" s="7" customFormat="1" ht="34.799999999999997" x14ac:dyDescent="0.25">
      <c r="A115" s="128" t="s">
        <v>3623</v>
      </c>
      <c r="B115" s="129" t="s">
        <v>3624</v>
      </c>
      <c r="C115" s="130" t="s">
        <v>2021</v>
      </c>
      <c r="D115" s="130" t="s">
        <v>1969</v>
      </c>
      <c r="E115" s="130" t="s">
        <v>1610</v>
      </c>
      <c r="F115" s="131">
        <v>44722</v>
      </c>
      <c r="G115" s="132">
        <v>38576.730000000003</v>
      </c>
      <c r="H115" s="133">
        <v>-39193.96</v>
      </c>
      <c r="I115" s="131">
        <v>44860</v>
      </c>
      <c r="J115" s="130">
        <v>62386</v>
      </c>
      <c r="K115" s="128"/>
      <c r="L115" s="128"/>
      <c r="M115" s="128"/>
      <c r="N115" s="128"/>
      <c r="O115" s="128"/>
    </row>
    <row r="116" spans="1:15" s="7" customFormat="1" x14ac:dyDescent="0.25">
      <c r="A116" s="128" t="s">
        <v>4763</v>
      </c>
      <c r="B116" s="129"/>
      <c r="C116" s="130"/>
      <c r="D116" s="130"/>
      <c r="E116" s="130" t="s">
        <v>1610</v>
      </c>
      <c r="F116" s="131">
        <v>44970</v>
      </c>
      <c r="G116" s="132">
        <v>46814.16</v>
      </c>
      <c r="H116" s="133">
        <v>46814.16</v>
      </c>
      <c r="I116" s="131">
        <v>45268</v>
      </c>
      <c r="J116" s="130">
        <v>3667976</v>
      </c>
      <c r="K116" s="128"/>
      <c r="L116" s="128"/>
      <c r="M116" s="128"/>
      <c r="N116" s="128"/>
      <c r="O116" s="128"/>
    </row>
    <row r="117" spans="1:15" s="7" customFormat="1" ht="34.799999999999997" x14ac:dyDescent="0.25">
      <c r="A117" s="128" t="s">
        <v>3247</v>
      </c>
      <c r="B117" s="129" t="s">
        <v>3248</v>
      </c>
      <c r="C117" s="130" t="s">
        <v>2021</v>
      </c>
      <c r="D117" s="130" t="s">
        <v>1762</v>
      </c>
      <c r="E117" s="130" t="s">
        <v>1763</v>
      </c>
      <c r="F117" s="131">
        <v>44540</v>
      </c>
      <c r="G117" s="132">
        <v>7170</v>
      </c>
      <c r="H117" s="133">
        <v>7256.04</v>
      </c>
      <c r="I117" s="131">
        <v>44589</v>
      </c>
      <c r="J117" s="130">
        <v>3220519</v>
      </c>
      <c r="K117" s="128"/>
      <c r="L117" s="128"/>
      <c r="M117" s="128"/>
      <c r="N117" s="128"/>
      <c r="O117" s="128"/>
    </row>
    <row r="118" spans="1:15" s="7" customFormat="1" x14ac:dyDescent="0.25">
      <c r="A118" s="128" t="s">
        <v>3455</v>
      </c>
      <c r="B118" s="129" t="s">
        <v>3456</v>
      </c>
      <c r="C118" s="130" t="s">
        <v>2021</v>
      </c>
      <c r="D118" s="130" t="s">
        <v>3457</v>
      </c>
      <c r="E118" s="130" t="s">
        <v>1777</v>
      </c>
      <c r="F118" s="131">
        <v>44531</v>
      </c>
      <c r="G118" s="132">
        <v>4800</v>
      </c>
      <c r="H118" s="133">
        <v>4940.18</v>
      </c>
      <c r="I118" s="131">
        <v>44767</v>
      </c>
      <c r="J118" s="130">
        <v>3329526</v>
      </c>
      <c r="K118" s="128"/>
      <c r="L118" s="128"/>
      <c r="M118" s="128"/>
      <c r="N118" s="128"/>
      <c r="O118" s="128"/>
    </row>
    <row r="119" spans="1:15" s="7" customFormat="1" x14ac:dyDescent="0.25">
      <c r="A119" s="128" t="s">
        <v>3285</v>
      </c>
      <c r="B119" s="129" t="s">
        <v>1977</v>
      </c>
      <c r="C119" s="130" t="s">
        <v>2021</v>
      </c>
      <c r="D119" s="130" t="s">
        <v>1972</v>
      </c>
      <c r="E119" s="130" t="s">
        <v>1610</v>
      </c>
      <c r="F119" s="131">
        <v>44515</v>
      </c>
      <c r="G119" s="132">
        <v>2703.9</v>
      </c>
      <c r="H119" s="133">
        <v>2736.35</v>
      </c>
      <c r="I119" s="131">
        <v>44602</v>
      </c>
      <c r="J119" s="130">
        <v>3228189</v>
      </c>
      <c r="K119" s="128"/>
      <c r="L119" s="128"/>
      <c r="M119" s="128"/>
      <c r="N119" s="128"/>
      <c r="O119" s="128"/>
    </row>
    <row r="120" spans="1:15" s="7" customFormat="1" ht="18" customHeight="1" x14ac:dyDescent="0.25">
      <c r="A120" s="744" t="s">
        <v>4981</v>
      </c>
      <c r="B120" s="129" t="s">
        <v>4982</v>
      </c>
      <c r="C120" s="130" t="s">
        <v>2021</v>
      </c>
      <c r="D120" s="130" t="s">
        <v>4983</v>
      </c>
      <c r="E120" s="130" t="s">
        <v>4984</v>
      </c>
      <c r="F120" s="131">
        <v>44649</v>
      </c>
      <c r="G120" s="132">
        <v>1650</v>
      </c>
      <c r="H120" s="133"/>
      <c r="I120" s="131"/>
      <c r="J120" s="130"/>
      <c r="K120" s="128"/>
      <c r="L120" s="128"/>
      <c r="M120" s="128"/>
      <c r="N120" s="128"/>
      <c r="O120" s="128"/>
    </row>
    <row r="121" spans="1:15" s="7" customFormat="1" ht="18" customHeight="1" x14ac:dyDescent="0.25">
      <c r="A121" s="753"/>
      <c r="B121" s="129" t="s">
        <v>4952</v>
      </c>
      <c r="C121" s="130"/>
      <c r="D121" s="130"/>
      <c r="E121" s="130"/>
      <c r="F121" s="131"/>
      <c r="G121" s="132">
        <v>2200</v>
      </c>
      <c r="H121" s="133"/>
      <c r="I121" s="131"/>
      <c r="J121" s="130"/>
      <c r="K121" s="128"/>
      <c r="L121" s="128"/>
      <c r="M121" s="128"/>
      <c r="N121" s="128"/>
      <c r="O121" s="128"/>
    </row>
    <row r="122" spans="1:15" s="7" customFormat="1" ht="18" customHeight="1" x14ac:dyDescent="0.25">
      <c r="A122" s="745"/>
      <c r="B122" s="129" t="s">
        <v>4953</v>
      </c>
      <c r="C122" s="130"/>
      <c r="D122" s="130"/>
      <c r="E122" s="130"/>
      <c r="F122" s="131"/>
      <c r="G122" s="132">
        <v>2200</v>
      </c>
      <c r="H122" s="133"/>
      <c r="I122" s="131"/>
      <c r="J122" s="130"/>
      <c r="K122" s="128"/>
      <c r="L122" s="128"/>
      <c r="M122" s="128"/>
      <c r="N122" s="128"/>
      <c r="O122" s="128"/>
    </row>
    <row r="123" spans="1:15" s="7" customFormat="1" x14ac:dyDescent="0.25">
      <c r="A123" s="145" t="s">
        <v>3389</v>
      </c>
      <c r="B123" s="129" t="s">
        <v>3391</v>
      </c>
      <c r="C123" s="130" t="s">
        <v>2021</v>
      </c>
      <c r="D123" s="130" t="s">
        <v>3390</v>
      </c>
      <c r="E123" s="130" t="s">
        <v>2260</v>
      </c>
      <c r="F123" s="131">
        <v>44599</v>
      </c>
      <c r="G123" s="132">
        <v>6000</v>
      </c>
      <c r="H123" s="133">
        <v>6102</v>
      </c>
      <c r="I123" s="131">
        <v>44719</v>
      </c>
      <c r="J123" s="130">
        <v>3306101</v>
      </c>
      <c r="K123" s="128"/>
      <c r="L123" s="128"/>
      <c r="M123" s="128"/>
      <c r="N123" s="128"/>
      <c r="O123" s="128"/>
    </row>
    <row r="124" spans="1:15" s="7" customFormat="1" ht="69.599999999999994" x14ac:dyDescent="0.25">
      <c r="A124" s="145" t="s">
        <v>4985</v>
      </c>
      <c r="B124" s="180" t="s">
        <v>4986</v>
      </c>
      <c r="C124" s="130" t="s">
        <v>2021</v>
      </c>
      <c r="D124" s="130" t="s">
        <v>1781</v>
      </c>
      <c r="E124" s="130" t="s">
        <v>4908</v>
      </c>
      <c r="F124" s="131">
        <v>44728</v>
      </c>
      <c r="G124" s="132">
        <v>377420</v>
      </c>
      <c r="H124" s="133"/>
      <c r="I124" s="131"/>
      <c r="J124" s="130"/>
      <c r="K124" s="128"/>
      <c r="L124" s="128"/>
      <c r="M124" s="128"/>
      <c r="N124" s="128"/>
      <c r="O124" s="128"/>
    </row>
    <row r="125" spans="1:15" s="7" customFormat="1" x14ac:dyDescent="0.25">
      <c r="A125" s="145" t="s">
        <v>3458</v>
      </c>
      <c r="B125" s="129" t="s">
        <v>3459</v>
      </c>
      <c r="C125" s="130" t="s">
        <v>2021</v>
      </c>
      <c r="D125" s="130" t="s">
        <v>1972</v>
      </c>
      <c r="E125" s="130" t="s">
        <v>1610</v>
      </c>
      <c r="F125" s="131">
        <v>44707</v>
      </c>
      <c r="G125" s="132">
        <v>760</v>
      </c>
      <c r="H125" s="133">
        <v>760</v>
      </c>
      <c r="I125" s="131">
        <v>44769</v>
      </c>
      <c r="J125" s="130">
        <v>3330990</v>
      </c>
      <c r="K125" s="128"/>
      <c r="L125" s="128"/>
      <c r="M125" s="128"/>
      <c r="N125" s="128"/>
      <c r="O125" s="128"/>
    </row>
    <row r="126" spans="1:15" s="7" customFormat="1" x14ac:dyDescent="0.25">
      <c r="A126" s="145" t="s">
        <v>3304</v>
      </c>
      <c r="B126" s="129" t="s">
        <v>3305</v>
      </c>
      <c r="C126" s="130" t="s">
        <v>2021</v>
      </c>
      <c r="D126" s="130" t="s">
        <v>3306</v>
      </c>
      <c r="E126" s="130" t="s">
        <v>1766</v>
      </c>
      <c r="F126" s="131">
        <v>44606</v>
      </c>
      <c r="G126" s="132">
        <v>24690.21</v>
      </c>
      <c r="H126" s="133">
        <v>24690.21</v>
      </c>
      <c r="I126" s="131">
        <v>44630</v>
      </c>
      <c r="J126" s="130">
        <v>3252115</v>
      </c>
      <c r="K126" s="128"/>
      <c r="L126" s="128"/>
      <c r="M126" s="128"/>
      <c r="N126" s="128"/>
      <c r="O126" s="128"/>
    </row>
    <row r="127" spans="1:15" s="7" customFormat="1" ht="52.2" x14ac:dyDescent="0.25">
      <c r="A127" s="145" t="s">
        <v>3988</v>
      </c>
      <c r="B127" s="129" t="s">
        <v>3989</v>
      </c>
      <c r="C127" s="130" t="s">
        <v>2021</v>
      </c>
      <c r="D127" s="130" t="s">
        <v>3990</v>
      </c>
      <c r="E127" s="130" t="s">
        <v>1600</v>
      </c>
      <c r="F127" s="131">
        <v>44853</v>
      </c>
      <c r="G127" s="132">
        <v>23016.43</v>
      </c>
      <c r="H127" s="133">
        <v>23016.43</v>
      </c>
      <c r="I127" s="131">
        <v>45030</v>
      </c>
      <c r="J127" s="130">
        <v>3503686</v>
      </c>
      <c r="K127" s="128"/>
      <c r="L127" s="128"/>
      <c r="M127" s="128"/>
      <c r="N127" s="128"/>
      <c r="O127" s="128"/>
    </row>
    <row r="128" spans="1:15" s="7" customFormat="1" ht="34.799999999999997" x14ac:dyDescent="0.25">
      <c r="A128" s="145" t="s">
        <v>3567</v>
      </c>
      <c r="B128" s="129" t="s">
        <v>3568</v>
      </c>
      <c r="C128" s="130" t="s">
        <v>2021</v>
      </c>
      <c r="D128" s="130" t="s">
        <v>3569</v>
      </c>
      <c r="E128" s="130" t="s">
        <v>1614</v>
      </c>
      <c r="F128" s="131">
        <v>44649</v>
      </c>
      <c r="G128" s="132">
        <v>10120</v>
      </c>
      <c r="H128" s="133">
        <v>10120</v>
      </c>
      <c r="I128" s="131">
        <v>44810</v>
      </c>
      <c r="J128" s="130">
        <v>3366028</v>
      </c>
      <c r="K128" s="128"/>
      <c r="L128" s="128"/>
      <c r="M128" s="128"/>
      <c r="N128" s="128"/>
      <c r="O128" s="128"/>
    </row>
    <row r="129" spans="1:15" s="7" customFormat="1" x14ac:dyDescent="0.25">
      <c r="A129" s="145" t="s">
        <v>3646</v>
      </c>
      <c r="B129" s="129" t="s">
        <v>3647</v>
      </c>
      <c r="C129" s="130" t="s">
        <v>2021</v>
      </c>
      <c r="D129" s="130" t="s">
        <v>3648</v>
      </c>
      <c r="E129" s="130" t="s">
        <v>1600</v>
      </c>
      <c r="F129" s="131">
        <v>44552</v>
      </c>
      <c r="G129" s="132">
        <v>16000</v>
      </c>
      <c r="H129" s="133">
        <v>16192</v>
      </c>
      <c r="I129" s="131">
        <v>44623</v>
      </c>
      <c r="J129" s="130">
        <v>3248327</v>
      </c>
      <c r="K129" s="128"/>
      <c r="L129" s="128"/>
      <c r="M129" s="128"/>
      <c r="N129" s="128"/>
      <c r="O129" s="128"/>
    </row>
    <row r="130" spans="1:15" s="7" customFormat="1" x14ac:dyDescent="0.25">
      <c r="A130" s="145" t="s">
        <v>4764</v>
      </c>
      <c r="B130" s="129" t="s">
        <v>4765</v>
      </c>
      <c r="C130" s="130" t="s">
        <v>2021</v>
      </c>
      <c r="D130" s="130" t="s">
        <v>4766</v>
      </c>
      <c r="E130" s="130" t="s">
        <v>4767</v>
      </c>
      <c r="F130" s="131">
        <v>44694</v>
      </c>
      <c r="G130" s="132">
        <v>84429.36</v>
      </c>
      <c r="H130" s="133">
        <v>84429.36</v>
      </c>
      <c r="I130" s="131">
        <v>45274</v>
      </c>
      <c r="J130" s="130">
        <v>3670454</v>
      </c>
      <c r="K130" s="128"/>
      <c r="L130" s="128"/>
      <c r="M130" s="128"/>
      <c r="N130" s="128"/>
      <c r="O130" s="128"/>
    </row>
    <row r="131" spans="1:15" s="7" customFormat="1" x14ac:dyDescent="0.25">
      <c r="A131" s="145" t="s">
        <v>4987</v>
      </c>
      <c r="B131" s="129" t="s">
        <v>4988</v>
      </c>
      <c r="C131" s="130" t="s">
        <v>2021</v>
      </c>
      <c r="D131" s="130" t="s">
        <v>4989</v>
      </c>
      <c r="E131" s="130" t="s">
        <v>1837</v>
      </c>
      <c r="F131" s="131">
        <v>44582</v>
      </c>
      <c r="G131" s="132">
        <v>7500</v>
      </c>
      <c r="H131" s="133"/>
      <c r="I131" s="131"/>
      <c r="J131" s="130"/>
      <c r="K131" s="128"/>
      <c r="L131" s="128"/>
      <c r="M131" s="128"/>
      <c r="N131" s="128"/>
      <c r="O131" s="128"/>
    </row>
    <row r="132" spans="1:15" s="7" customFormat="1" ht="39" customHeight="1" x14ac:dyDescent="0.25">
      <c r="A132" s="145" t="s">
        <v>3649</v>
      </c>
      <c r="B132" s="129" t="s">
        <v>3650</v>
      </c>
      <c r="C132" s="130" t="s">
        <v>2021</v>
      </c>
      <c r="D132" s="130" t="s">
        <v>3651</v>
      </c>
      <c r="E132" s="130" t="s">
        <v>1600</v>
      </c>
      <c r="F132" s="131">
        <v>44634</v>
      </c>
      <c r="G132" s="132">
        <v>2500</v>
      </c>
      <c r="H132" s="133">
        <v>2642.59</v>
      </c>
      <c r="I132" s="131">
        <v>44866</v>
      </c>
      <c r="J132" s="130">
        <v>3395029</v>
      </c>
      <c r="K132" s="128"/>
      <c r="L132" s="128"/>
      <c r="M132" s="128"/>
      <c r="N132" s="128"/>
      <c r="O132" s="128"/>
    </row>
    <row r="133" spans="1:15" s="7" customFormat="1" ht="39" customHeight="1" x14ac:dyDescent="0.25">
      <c r="A133" s="145" t="s">
        <v>4990</v>
      </c>
      <c r="B133" s="129" t="s">
        <v>4991</v>
      </c>
      <c r="C133" s="130" t="s">
        <v>2021</v>
      </c>
      <c r="D133" s="130" t="s">
        <v>4992</v>
      </c>
      <c r="E133" s="130" t="s">
        <v>4993</v>
      </c>
      <c r="F133" s="131">
        <v>44890</v>
      </c>
      <c r="G133" s="132">
        <v>28897</v>
      </c>
      <c r="H133" s="133"/>
      <c r="I133" s="131"/>
      <c r="J133" s="130"/>
      <c r="K133" s="128"/>
      <c r="L133" s="128"/>
      <c r="M133" s="128"/>
      <c r="N133" s="128"/>
      <c r="O133" s="128"/>
    </row>
    <row r="134" spans="1:15" s="552" customFormat="1" ht="39" customHeight="1" x14ac:dyDescent="0.25">
      <c r="A134" s="545" t="s">
        <v>4585</v>
      </c>
      <c r="B134" s="546" t="s">
        <v>4586</v>
      </c>
      <c r="C134" s="547" t="s">
        <v>2021</v>
      </c>
      <c r="D134" s="547" t="s">
        <v>4587</v>
      </c>
      <c r="E134" s="547" t="s">
        <v>1777</v>
      </c>
      <c r="F134" s="548">
        <v>44712</v>
      </c>
      <c r="G134" s="549">
        <v>10440.700000000001</v>
      </c>
      <c r="H134" s="550">
        <v>10440.700000000001</v>
      </c>
      <c r="I134" s="548">
        <v>45167</v>
      </c>
      <c r="J134" s="547">
        <v>3591620</v>
      </c>
      <c r="K134" s="551"/>
      <c r="L134" s="790" t="s">
        <v>6351</v>
      </c>
      <c r="M134" s="791"/>
      <c r="N134" s="791"/>
      <c r="O134" s="792"/>
    </row>
    <row r="135" spans="1:15" s="7" customFormat="1" x14ac:dyDescent="0.25">
      <c r="A135" s="145" t="s">
        <v>3932</v>
      </c>
      <c r="B135" s="129" t="s">
        <v>3934</v>
      </c>
      <c r="C135" s="130" t="s">
        <v>2021</v>
      </c>
      <c r="D135" s="130" t="s">
        <v>3933</v>
      </c>
      <c r="E135" s="130" t="s">
        <v>1604</v>
      </c>
      <c r="F135" s="131">
        <v>44908</v>
      </c>
      <c r="G135" s="132">
        <v>10000</v>
      </c>
      <c r="H135" s="133">
        <v>10580.77</v>
      </c>
      <c r="I135" s="131">
        <v>45028</v>
      </c>
      <c r="J135" s="130">
        <v>3498697</v>
      </c>
      <c r="K135" s="128"/>
      <c r="L135" s="128"/>
      <c r="M135" s="128"/>
      <c r="N135" s="128"/>
      <c r="O135" s="128"/>
    </row>
    <row r="136" spans="1:15" s="7" customFormat="1" ht="34.799999999999997" x14ac:dyDescent="0.25">
      <c r="A136" s="145" t="s">
        <v>4588</v>
      </c>
      <c r="B136" s="129" t="s">
        <v>4589</v>
      </c>
      <c r="C136" s="130" t="s">
        <v>2021</v>
      </c>
      <c r="D136" s="130" t="s">
        <v>4590</v>
      </c>
      <c r="E136" s="130" t="s">
        <v>1629</v>
      </c>
      <c r="F136" s="131">
        <v>44936</v>
      </c>
      <c r="G136" s="132">
        <v>7700</v>
      </c>
      <c r="H136" s="133">
        <v>8028.6</v>
      </c>
      <c r="I136" s="131">
        <v>45168</v>
      </c>
      <c r="J136" s="130">
        <v>3592762</v>
      </c>
      <c r="K136" s="128"/>
      <c r="L136" s="128"/>
      <c r="M136" s="128"/>
      <c r="N136" s="128"/>
      <c r="O136" s="128"/>
    </row>
    <row r="137" spans="1:15" s="7" customFormat="1" x14ac:dyDescent="0.25">
      <c r="A137" s="145" t="s">
        <v>3307</v>
      </c>
      <c r="B137" s="129" t="s">
        <v>3309</v>
      </c>
      <c r="C137" s="130" t="s">
        <v>2021</v>
      </c>
      <c r="D137" s="130" t="s">
        <v>3310</v>
      </c>
      <c r="E137" s="130" t="s">
        <v>1777</v>
      </c>
      <c r="F137" s="131">
        <v>44641</v>
      </c>
      <c r="G137" s="132">
        <v>750</v>
      </c>
      <c r="H137" s="133">
        <v>750</v>
      </c>
      <c r="I137" s="131">
        <v>44645</v>
      </c>
      <c r="J137" s="130">
        <v>3259974</v>
      </c>
      <c r="K137" s="128"/>
      <c r="L137" s="128"/>
      <c r="M137" s="128"/>
      <c r="N137" s="128"/>
      <c r="O137" s="128"/>
    </row>
    <row r="138" spans="1:15" s="7" customFormat="1" ht="18" customHeight="1" x14ac:dyDescent="0.25">
      <c r="A138" s="145" t="s">
        <v>4994</v>
      </c>
      <c r="B138" s="129" t="s">
        <v>4995</v>
      </c>
      <c r="C138" s="130" t="s">
        <v>2021</v>
      </c>
      <c r="D138" s="130" t="s">
        <v>4996</v>
      </c>
      <c r="E138" s="130" t="s">
        <v>1610</v>
      </c>
      <c r="F138" s="131">
        <v>44825</v>
      </c>
      <c r="G138" s="132">
        <v>8990</v>
      </c>
      <c r="H138" s="133"/>
      <c r="I138" s="131"/>
      <c r="J138" s="130"/>
      <c r="K138" s="128"/>
      <c r="L138" s="128"/>
      <c r="M138" s="128"/>
      <c r="N138" s="128"/>
      <c r="O138" s="128"/>
    </row>
    <row r="139" spans="1:15" s="7" customFormat="1" ht="69.599999999999994" x14ac:dyDescent="0.25">
      <c r="A139" s="145" t="s">
        <v>4053</v>
      </c>
      <c r="B139" s="129" t="s">
        <v>4054</v>
      </c>
      <c r="C139" s="130" t="s">
        <v>2021</v>
      </c>
      <c r="D139" s="130" t="s">
        <v>4055</v>
      </c>
      <c r="E139" s="130" t="s">
        <v>1600</v>
      </c>
      <c r="F139" s="131">
        <v>45035</v>
      </c>
      <c r="G139" s="132">
        <v>41020.54</v>
      </c>
      <c r="H139" s="133">
        <v>41020.54</v>
      </c>
      <c r="I139" s="131">
        <v>45050</v>
      </c>
      <c r="J139" s="130">
        <v>3512622</v>
      </c>
      <c r="K139" s="128"/>
      <c r="L139" s="128"/>
      <c r="M139" s="128"/>
      <c r="N139" s="128"/>
      <c r="O139" s="128"/>
    </row>
    <row r="140" spans="1:15" s="7" customFormat="1" ht="18" customHeight="1" x14ac:dyDescent="0.25">
      <c r="A140" s="145" t="s">
        <v>4997</v>
      </c>
      <c r="B140" s="129" t="s">
        <v>4998</v>
      </c>
      <c r="C140" s="130" t="s">
        <v>2021</v>
      </c>
      <c r="D140" s="130" t="s">
        <v>4999</v>
      </c>
      <c r="E140" s="130" t="s">
        <v>5000</v>
      </c>
      <c r="F140" s="131">
        <v>44762</v>
      </c>
      <c r="G140" s="132">
        <v>20550</v>
      </c>
      <c r="H140" s="133"/>
      <c r="I140" s="131"/>
      <c r="J140" s="130"/>
      <c r="K140" s="128"/>
      <c r="L140" s="128"/>
      <c r="M140" s="128"/>
      <c r="N140" s="128"/>
      <c r="O140" s="128"/>
    </row>
    <row r="141" spans="1:15" s="7" customFormat="1" ht="34.799999999999997" x14ac:dyDescent="0.25">
      <c r="A141" s="145" t="s">
        <v>3308</v>
      </c>
      <c r="B141" s="129" t="s">
        <v>3311</v>
      </c>
      <c r="C141" s="130" t="s">
        <v>2021</v>
      </c>
      <c r="D141" s="130" t="s">
        <v>3310</v>
      </c>
      <c r="E141" s="130" t="s">
        <v>1777</v>
      </c>
      <c r="F141" s="131">
        <v>44641</v>
      </c>
      <c r="G141" s="132">
        <v>1310</v>
      </c>
      <c r="H141" s="133">
        <v>1310</v>
      </c>
      <c r="I141" s="131">
        <v>44645</v>
      </c>
      <c r="J141" s="130">
        <v>3259969</v>
      </c>
      <c r="K141" s="128"/>
      <c r="L141" s="128"/>
      <c r="M141" s="128"/>
      <c r="N141" s="128"/>
      <c r="O141" s="128"/>
    </row>
    <row r="142" spans="1:15" s="7" customFormat="1" ht="34.799999999999997" x14ac:dyDescent="0.25">
      <c r="A142" s="145" t="s">
        <v>3392</v>
      </c>
      <c r="B142" s="129" t="s">
        <v>3393</v>
      </c>
      <c r="C142" s="130" t="s">
        <v>2021</v>
      </c>
      <c r="D142" s="130" t="s">
        <v>3394</v>
      </c>
      <c r="E142" s="130" t="s">
        <v>1766</v>
      </c>
      <c r="F142" s="131">
        <v>44656</v>
      </c>
      <c r="G142" s="132">
        <v>13163.75</v>
      </c>
      <c r="H142" s="133">
        <v>13387.53</v>
      </c>
      <c r="I142" s="131">
        <v>44728</v>
      </c>
      <c r="J142" s="130">
        <v>3311381</v>
      </c>
      <c r="K142" s="128"/>
      <c r="L142" s="128"/>
      <c r="M142" s="128"/>
      <c r="N142" s="128"/>
      <c r="O142" s="128"/>
    </row>
    <row r="143" spans="1:15" s="7" customFormat="1" ht="18" customHeight="1" x14ac:dyDescent="0.25">
      <c r="A143" s="145" t="s">
        <v>6172</v>
      </c>
      <c r="B143" s="129" t="s">
        <v>6173</v>
      </c>
      <c r="C143" s="130" t="s">
        <v>2021</v>
      </c>
      <c r="D143" s="130" t="s">
        <v>6174</v>
      </c>
      <c r="E143" s="130" t="s">
        <v>6175</v>
      </c>
      <c r="F143" s="131">
        <v>44865</v>
      </c>
      <c r="G143" s="132">
        <v>19060.52</v>
      </c>
      <c r="H143" s="133">
        <v>20356.46</v>
      </c>
      <c r="I143" s="131">
        <v>45770</v>
      </c>
      <c r="J143" s="130">
        <v>4007475</v>
      </c>
      <c r="K143" s="128"/>
      <c r="L143" s="128"/>
      <c r="M143" s="128"/>
      <c r="N143" s="128"/>
      <c r="O143" s="128"/>
    </row>
    <row r="144" spans="1:15" s="7" customFormat="1" ht="18" customHeight="1" x14ac:dyDescent="0.25">
      <c r="A144" s="145" t="s">
        <v>5001</v>
      </c>
      <c r="B144" s="129" t="s">
        <v>5002</v>
      </c>
      <c r="C144" s="130" t="s">
        <v>2021</v>
      </c>
      <c r="D144" s="130" t="s">
        <v>5003</v>
      </c>
      <c r="E144" s="130" t="s">
        <v>4803</v>
      </c>
      <c r="F144" s="131" t="s">
        <v>6284</v>
      </c>
      <c r="G144" s="132">
        <v>9053.89</v>
      </c>
      <c r="H144" s="133"/>
      <c r="I144" s="131"/>
      <c r="J144" s="130"/>
      <c r="K144" s="128"/>
      <c r="L144" s="128"/>
      <c r="M144" s="128"/>
      <c r="N144" s="128"/>
      <c r="O144" s="128"/>
    </row>
    <row r="145" spans="1:23" s="7" customFormat="1" ht="18" customHeight="1" x14ac:dyDescent="0.25">
      <c r="A145" s="145" t="s">
        <v>5004</v>
      </c>
      <c r="B145" s="129" t="s">
        <v>5006</v>
      </c>
      <c r="C145" s="130" t="s">
        <v>2021</v>
      </c>
      <c r="D145" s="130" t="s">
        <v>5007</v>
      </c>
      <c r="E145" s="130" t="s">
        <v>1610</v>
      </c>
      <c r="F145" s="131">
        <v>44777</v>
      </c>
      <c r="G145" s="132">
        <v>6000</v>
      </c>
      <c r="H145" s="133"/>
      <c r="I145" s="131"/>
      <c r="J145" s="130"/>
      <c r="K145" s="128"/>
      <c r="L145" s="128"/>
      <c r="M145" s="128"/>
      <c r="N145" s="128"/>
      <c r="O145" s="128"/>
    </row>
    <row r="146" spans="1:23" s="7" customFormat="1" ht="18" customHeight="1" x14ac:dyDescent="0.25">
      <c r="A146" s="145" t="s">
        <v>5005</v>
      </c>
      <c r="B146" s="129" t="s">
        <v>5008</v>
      </c>
      <c r="C146" s="130" t="s">
        <v>2021</v>
      </c>
      <c r="D146" s="130" t="s">
        <v>5009</v>
      </c>
      <c r="E146" s="130" t="s">
        <v>3671</v>
      </c>
      <c r="F146" s="131">
        <v>45189</v>
      </c>
      <c r="G146" s="132">
        <v>28600</v>
      </c>
      <c r="H146" s="133">
        <v>28726.36</v>
      </c>
      <c r="I146" s="131">
        <v>45420</v>
      </c>
      <c r="J146" s="130">
        <v>3759678</v>
      </c>
      <c r="K146" s="128"/>
      <c r="L146" s="128"/>
      <c r="M146" s="128"/>
      <c r="N146" s="128"/>
      <c r="O146" s="128"/>
    </row>
    <row r="147" spans="1:23" s="7" customFormat="1" ht="29.4" customHeight="1" x14ac:dyDescent="0.25">
      <c r="A147" s="145" t="s">
        <v>3384</v>
      </c>
      <c r="B147" s="129" t="s">
        <v>3385</v>
      </c>
      <c r="C147" s="130" t="s">
        <v>2021</v>
      </c>
      <c r="D147" s="130" t="s">
        <v>3386</v>
      </c>
      <c r="E147" s="130" t="s">
        <v>1603</v>
      </c>
      <c r="F147" s="131">
        <v>44711</v>
      </c>
      <c r="G147" s="132">
        <v>2252.15</v>
      </c>
      <c r="H147" s="133">
        <v>2252.15</v>
      </c>
      <c r="I147" s="131">
        <v>44711</v>
      </c>
      <c r="J147" s="130">
        <v>3296060</v>
      </c>
      <c r="K147" s="128"/>
      <c r="L147" s="128"/>
      <c r="M147" s="128"/>
      <c r="N147" s="128"/>
      <c r="O147" s="128"/>
    </row>
    <row r="148" spans="1:23" s="7" customFormat="1" x14ac:dyDescent="0.25">
      <c r="A148" s="744" t="s">
        <v>5010</v>
      </c>
      <c r="B148" s="778" t="s">
        <v>5011</v>
      </c>
      <c r="C148" s="742" t="s">
        <v>2021</v>
      </c>
      <c r="D148" s="742" t="s">
        <v>5012</v>
      </c>
      <c r="E148" s="742" t="s">
        <v>1633</v>
      </c>
      <c r="F148" s="131">
        <v>44809</v>
      </c>
      <c r="G148" s="132">
        <v>36591.24</v>
      </c>
      <c r="H148" s="133"/>
      <c r="I148" s="131"/>
      <c r="J148" s="130"/>
      <c r="K148" s="128"/>
      <c r="L148" s="128"/>
      <c r="M148" s="128"/>
      <c r="N148" s="128"/>
      <c r="O148" s="128"/>
    </row>
    <row r="149" spans="1:23" s="7" customFormat="1" ht="48" customHeight="1" x14ac:dyDescent="0.25">
      <c r="A149" s="745"/>
      <c r="B149" s="779"/>
      <c r="C149" s="743"/>
      <c r="D149" s="743"/>
      <c r="E149" s="743"/>
      <c r="F149" s="138" t="s">
        <v>6027</v>
      </c>
      <c r="G149" s="132">
        <v>36591.24</v>
      </c>
      <c r="H149" s="133"/>
      <c r="I149" s="131"/>
      <c r="J149" s="130"/>
      <c r="K149" s="128"/>
      <c r="L149" s="128"/>
      <c r="M149" s="128"/>
      <c r="N149" s="128"/>
      <c r="O149" s="128"/>
    </row>
    <row r="150" spans="1:23" s="7" customFormat="1" ht="22.95" customHeight="1" x14ac:dyDescent="0.25">
      <c r="A150" s="145" t="s">
        <v>4768</v>
      </c>
      <c r="B150" s="129" t="s">
        <v>4769</v>
      </c>
      <c r="C150" s="130" t="s">
        <v>2021</v>
      </c>
      <c r="D150" s="130" t="s">
        <v>4770</v>
      </c>
      <c r="E150" s="130" t="s">
        <v>1629</v>
      </c>
      <c r="F150" s="131">
        <v>45072</v>
      </c>
      <c r="G150" s="132">
        <v>832.52</v>
      </c>
      <c r="H150" s="133">
        <v>832.52</v>
      </c>
      <c r="I150" s="131">
        <v>45259</v>
      </c>
      <c r="J150" s="130">
        <v>3655291</v>
      </c>
      <c r="K150" s="128"/>
      <c r="L150" s="128"/>
      <c r="M150" s="128"/>
      <c r="N150" s="128"/>
      <c r="O150" s="128"/>
    </row>
    <row r="151" spans="1:23" s="7" customFormat="1" x14ac:dyDescent="0.25">
      <c r="A151" s="145" t="s">
        <v>3652</v>
      </c>
      <c r="B151" s="129" t="s">
        <v>3653</v>
      </c>
      <c r="C151" s="130" t="s">
        <v>2021</v>
      </c>
      <c r="D151" s="130" t="s">
        <v>3654</v>
      </c>
      <c r="E151" s="130" t="s">
        <v>1777</v>
      </c>
      <c r="F151" s="131">
        <v>44809</v>
      </c>
      <c r="G151" s="132">
        <v>2545.1999999999998</v>
      </c>
      <c r="H151" s="133">
        <v>2603.7399999999998</v>
      </c>
      <c r="I151" s="131">
        <v>44887</v>
      </c>
      <c r="J151" s="130">
        <v>3408084</v>
      </c>
      <c r="K151" s="128"/>
      <c r="L151" s="128"/>
      <c r="M151" s="128"/>
      <c r="N151" s="128"/>
      <c r="O151" s="128"/>
    </row>
    <row r="152" spans="1:23" s="7" customFormat="1" ht="34.799999999999997" x14ac:dyDescent="0.25">
      <c r="A152" s="145" t="s">
        <v>5013</v>
      </c>
      <c r="B152" s="180" t="s">
        <v>5014</v>
      </c>
      <c r="C152" s="130" t="s">
        <v>2021</v>
      </c>
      <c r="D152" s="130" t="s">
        <v>1987</v>
      </c>
      <c r="E152" s="130" t="s">
        <v>1610</v>
      </c>
      <c r="F152" s="131">
        <v>44761</v>
      </c>
      <c r="G152" s="132">
        <v>714100</v>
      </c>
      <c r="H152" s="133"/>
      <c r="I152" s="131"/>
      <c r="J152" s="130"/>
      <c r="K152" s="128"/>
      <c r="L152" s="128"/>
      <c r="M152" s="128"/>
      <c r="N152" s="128"/>
      <c r="O152" s="128"/>
    </row>
    <row r="153" spans="1:23" s="7" customFormat="1" ht="18" customHeight="1" x14ac:dyDescent="0.25">
      <c r="A153" s="145" t="s">
        <v>5021</v>
      </c>
      <c r="B153" s="129" t="s">
        <v>5022</v>
      </c>
      <c r="C153" s="130" t="s">
        <v>2021</v>
      </c>
      <c r="D153" s="130" t="s">
        <v>5023</v>
      </c>
      <c r="E153" s="130" t="s">
        <v>1600</v>
      </c>
      <c r="F153" s="131">
        <v>45170</v>
      </c>
      <c r="G153" s="132">
        <v>550</v>
      </c>
      <c r="H153" s="133">
        <v>596.82000000000005</v>
      </c>
      <c r="I153" s="131">
        <v>45345</v>
      </c>
      <c r="J153" s="130">
        <v>3709401</v>
      </c>
      <c r="K153" s="128"/>
      <c r="L153" s="128"/>
      <c r="M153" s="128"/>
      <c r="N153" s="128"/>
      <c r="O153" s="128"/>
    </row>
    <row r="154" spans="1:23" s="7" customFormat="1" ht="18" customHeight="1" x14ac:dyDescent="0.25">
      <c r="A154" s="145" t="s">
        <v>5024</v>
      </c>
      <c r="B154" s="129" t="s">
        <v>5025</v>
      </c>
      <c r="C154" s="130" t="s">
        <v>2021</v>
      </c>
      <c r="D154" s="130" t="s">
        <v>5026</v>
      </c>
      <c r="E154" s="130" t="s">
        <v>1610</v>
      </c>
      <c r="F154" s="131">
        <v>44887</v>
      </c>
      <c r="G154" s="132">
        <v>78254</v>
      </c>
      <c r="H154" s="133"/>
      <c r="I154" s="131"/>
      <c r="J154" s="130"/>
      <c r="K154" s="128"/>
      <c r="L154" s="128"/>
      <c r="M154" s="128"/>
      <c r="N154" s="128"/>
      <c r="O154" s="128"/>
    </row>
    <row r="155" spans="1:23" s="7" customFormat="1" ht="34.799999999999997" x14ac:dyDescent="0.25">
      <c r="A155" s="145" t="s">
        <v>4162</v>
      </c>
      <c r="B155" s="129" t="s">
        <v>4163</v>
      </c>
      <c r="C155" s="130" t="s">
        <v>2021</v>
      </c>
      <c r="D155" s="130" t="s">
        <v>4164</v>
      </c>
      <c r="E155" s="130" t="s">
        <v>1604</v>
      </c>
      <c r="F155" s="131">
        <v>44881</v>
      </c>
      <c r="G155" s="132">
        <v>7500</v>
      </c>
      <c r="H155" s="133">
        <v>7741.89</v>
      </c>
      <c r="I155" s="131">
        <v>45097</v>
      </c>
      <c r="J155" s="130">
        <v>3547713</v>
      </c>
      <c r="K155" s="128"/>
      <c r="L155" s="128"/>
      <c r="M155" s="128"/>
      <c r="N155" s="128"/>
      <c r="O155" s="128"/>
    </row>
    <row r="156" spans="1:23" s="7" customFormat="1" ht="18" customHeight="1" x14ac:dyDescent="0.25">
      <c r="A156" s="145" t="s">
        <v>5027</v>
      </c>
      <c r="B156" s="129" t="s">
        <v>5028</v>
      </c>
      <c r="C156" s="130" t="s">
        <v>2021</v>
      </c>
      <c r="D156" s="130" t="s">
        <v>5029</v>
      </c>
      <c r="E156" s="130" t="s">
        <v>5030</v>
      </c>
      <c r="F156" s="131" t="s">
        <v>5031</v>
      </c>
      <c r="G156" s="132">
        <v>8000</v>
      </c>
      <c r="H156" s="133">
        <v>8301.43</v>
      </c>
      <c r="I156" s="131">
        <v>45422</v>
      </c>
      <c r="J156" s="130">
        <v>3762597</v>
      </c>
      <c r="K156" s="128"/>
      <c r="L156" s="128"/>
      <c r="M156" s="128"/>
      <c r="N156" s="128"/>
      <c r="O156" s="128"/>
    </row>
    <row r="157" spans="1:23" s="7" customFormat="1" ht="18" customHeight="1" x14ac:dyDescent="0.25">
      <c r="A157" s="145" t="s">
        <v>5032</v>
      </c>
      <c r="B157" s="129" t="s">
        <v>4042</v>
      </c>
      <c r="C157" s="130" t="s">
        <v>2021</v>
      </c>
      <c r="D157" s="130" t="s">
        <v>1972</v>
      </c>
      <c r="E157" s="130" t="s">
        <v>4965</v>
      </c>
      <c r="F157" s="131" t="s">
        <v>5033</v>
      </c>
      <c r="G157" s="132">
        <v>4000</v>
      </c>
      <c r="H157" s="133"/>
      <c r="I157" s="131"/>
      <c r="J157" s="130"/>
      <c r="K157" s="128"/>
      <c r="L157" s="128"/>
      <c r="M157" s="128"/>
      <c r="N157" s="128"/>
      <c r="O157" s="128"/>
    </row>
    <row r="158" spans="1:23" s="144" customFormat="1" x14ac:dyDescent="0.25">
      <c r="A158" s="135" t="s">
        <v>3449</v>
      </c>
      <c r="B158" s="129" t="s">
        <v>1971</v>
      </c>
      <c r="C158" s="136" t="s">
        <v>2021</v>
      </c>
      <c r="D158" s="137" t="s">
        <v>1972</v>
      </c>
      <c r="E158" s="137" t="s">
        <v>1610</v>
      </c>
      <c r="F158" s="138">
        <v>44757</v>
      </c>
      <c r="G158" s="132">
        <v>988.8</v>
      </c>
      <c r="H158" s="132">
        <v>988.8</v>
      </c>
      <c r="I158" s="138">
        <v>44819</v>
      </c>
      <c r="J158" s="137">
        <v>3369554</v>
      </c>
      <c r="K158" s="139"/>
      <c r="L158" s="139"/>
      <c r="M158" s="140"/>
      <c r="N158" s="140"/>
      <c r="O158" s="140">
        <v>973.23</v>
      </c>
      <c r="P158" s="140">
        <v>988.8</v>
      </c>
      <c r="Q158" s="181">
        <v>44774</v>
      </c>
      <c r="R158" s="182">
        <v>3334641</v>
      </c>
      <c r="S158" s="172"/>
      <c r="T158" s="172"/>
      <c r="U158" s="172"/>
      <c r="V158" s="172"/>
      <c r="W158" s="172"/>
    </row>
    <row r="159" spans="1:23" s="144" customFormat="1" ht="34.799999999999997" x14ac:dyDescent="0.25">
      <c r="A159" s="780" t="s">
        <v>5034</v>
      </c>
      <c r="B159" s="129" t="s">
        <v>5035</v>
      </c>
      <c r="C159" s="782" t="s">
        <v>2021</v>
      </c>
      <c r="D159" s="746" t="s">
        <v>5036</v>
      </c>
      <c r="E159" s="746" t="s">
        <v>5037</v>
      </c>
      <c r="F159" s="757">
        <v>45170</v>
      </c>
      <c r="G159" s="132">
        <v>5066.42</v>
      </c>
      <c r="H159" s="132">
        <v>5117.08</v>
      </c>
      <c r="I159" s="138">
        <v>45569</v>
      </c>
      <c r="J159" s="137">
        <v>3869951</v>
      </c>
      <c r="K159" s="139"/>
      <c r="L159" s="139"/>
      <c r="M159" s="140"/>
      <c r="N159" s="140"/>
      <c r="O159" s="140"/>
      <c r="P159" s="141"/>
      <c r="Q159" s="142"/>
      <c r="R159" s="143"/>
    </row>
    <row r="160" spans="1:23" s="144" customFormat="1" ht="36" customHeight="1" x14ac:dyDescent="0.25">
      <c r="A160" s="781"/>
      <c r="B160" s="129" t="s">
        <v>5038</v>
      </c>
      <c r="C160" s="783"/>
      <c r="D160" s="747"/>
      <c r="E160" s="747"/>
      <c r="F160" s="758"/>
      <c r="G160" s="132">
        <v>2533.21</v>
      </c>
      <c r="H160" s="132"/>
      <c r="I160" s="138"/>
      <c r="J160" s="137"/>
      <c r="K160" s="139"/>
      <c r="L160" s="139"/>
      <c r="M160" s="140"/>
      <c r="N160" s="140"/>
      <c r="O160" s="140"/>
      <c r="P160" s="141"/>
      <c r="Q160" s="142"/>
      <c r="R160" s="143"/>
    </row>
    <row r="161" spans="1:18" s="144" customFormat="1" ht="25.5" customHeight="1" x14ac:dyDescent="0.25">
      <c r="A161" s="135" t="s">
        <v>5039</v>
      </c>
      <c r="B161" s="129" t="s">
        <v>5040</v>
      </c>
      <c r="C161" s="136" t="s">
        <v>2021</v>
      </c>
      <c r="D161" s="137" t="s">
        <v>5041</v>
      </c>
      <c r="E161" s="137" t="s">
        <v>1610</v>
      </c>
      <c r="F161" s="138">
        <v>44854</v>
      </c>
      <c r="G161" s="132">
        <v>26064.799999999999</v>
      </c>
      <c r="H161" s="132"/>
      <c r="I161" s="138"/>
      <c r="J161" s="137"/>
      <c r="K161" s="139"/>
      <c r="L161" s="139"/>
      <c r="M161" s="140"/>
      <c r="N161" s="140"/>
      <c r="O161" s="140"/>
      <c r="P161" s="141"/>
      <c r="Q161" s="142"/>
      <c r="R161" s="143"/>
    </row>
    <row r="162" spans="1:18" s="144" customFormat="1" ht="34.799999999999997" x14ac:dyDescent="0.25">
      <c r="A162" s="135" t="s">
        <v>4087</v>
      </c>
      <c r="B162" s="129" t="s">
        <v>4088</v>
      </c>
      <c r="C162" s="136" t="s">
        <v>2021</v>
      </c>
      <c r="D162" s="137" t="s">
        <v>4089</v>
      </c>
      <c r="E162" s="137" t="s">
        <v>1610</v>
      </c>
      <c r="F162" s="138">
        <v>44931</v>
      </c>
      <c r="G162" s="132">
        <v>17891.36</v>
      </c>
      <c r="H162" s="132">
        <v>17891.36</v>
      </c>
      <c r="I162" s="138">
        <v>45068</v>
      </c>
      <c r="J162" s="137">
        <v>3523908</v>
      </c>
      <c r="K162" s="139"/>
      <c r="L162" s="139"/>
      <c r="M162" s="140"/>
      <c r="N162" s="140"/>
      <c r="O162" s="140"/>
      <c r="P162" s="141"/>
      <c r="Q162" s="142"/>
      <c r="R162" s="143"/>
    </row>
    <row r="163" spans="1:18" s="144" customFormat="1" ht="34.799999999999997" x14ac:dyDescent="0.25">
      <c r="A163" s="135" t="s">
        <v>5042</v>
      </c>
      <c r="B163" s="129" t="s">
        <v>5043</v>
      </c>
      <c r="C163" s="136" t="s">
        <v>2021</v>
      </c>
      <c r="D163" s="137" t="s">
        <v>5044</v>
      </c>
      <c r="E163" s="137" t="s">
        <v>5045</v>
      </c>
      <c r="F163" s="138">
        <v>44840</v>
      </c>
      <c r="G163" s="132">
        <v>7288.71</v>
      </c>
      <c r="H163" s="132"/>
      <c r="I163" s="138"/>
      <c r="J163" s="137"/>
      <c r="K163" s="139"/>
      <c r="L163" s="139"/>
      <c r="M163" s="140"/>
      <c r="N163" s="140"/>
      <c r="O163" s="140"/>
      <c r="P163" s="141"/>
      <c r="Q163" s="142"/>
      <c r="R163" s="143"/>
    </row>
    <row r="164" spans="1:18" s="144" customFormat="1" x14ac:dyDescent="0.25">
      <c r="A164" s="135" t="s">
        <v>3991</v>
      </c>
      <c r="B164" s="129" t="s">
        <v>3992</v>
      </c>
      <c r="C164" s="136" t="s">
        <v>2021</v>
      </c>
      <c r="D164" s="137" t="s">
        <v>1995</v>
      </c>
      <c r="E164" s="137" t="s">
        <v>1610</v>
      </c>
      <c r="F164" s="138">
        <v>44770</v>
      </c>
      <c r="G164" s="132">
        <v>3516.44</v>
      </c>
      <c r="H164" s="132">
        <v>3662.07</v>
      </c>
      <c r="I164" s="138">
        <v>45037</v>
      </c>
      <c r="J164" s="137">
        <v>3503684</v>
      </c>
      <c r="K164" s="139"/>
      <c r="L164" s="139"/>
      <c r="M164" s="140"/>
      <c r="N164" s="140"/>
      <c r="O164" s="140"/>
      <c r="P164" s="141"/>
      <c r="Q164" s="142"/>
      <c r="R164" s="143"/>
    </row>
    <row r="165" spans="1:18" s="144" customFormat="1" ht="34.799999999999997" x14ac:dyDescent="0.25">
      <c r="A165" s="135" t="s">
        <v>5046</v>
      </c>
      <c r="B165" s="129" t="s">
        <v>5043</v>
      </c>
      <c r="C165" s="136" t="s">
        <v>2021</v>
      </c>
      <c r="D165" s="137" t="s">
        <v>5047</v>
      </c>
      <c r="E165" s="137" t="s">
        <v>5048</v>
      </c>
      <c r="F165" s="138">
        <v>44840</v>
      </c>
      <c r="G165" s="132">
        <v>177870</v>
      </c>
      <c r="H165" s="132"/>
      <c r="I165" s="138"/>
      <c r="J165" s="137"/>
      <c r="K165" s="139"/>
      <c r="L165" s="139"/>
      <c r="M165" s="140"/>
      <c r="N165" s="140"/>
      <c r="O165" s="140"/>
      <c r="P165" s="141"/>
      <c r="Q165" s="142"/>
      <c r="R165" s="143"/>
    </row>
    <row r="166" spans="1:18" s="144" customFormat="1" x14ac:dyDescent="0.25">
      <c r="A166" s="135" t="s">
        <v>3751</v>
      </c>
      <c r="B166" s="129" t="s">
        <v>3878</v>
      </c>
      <c r="C166" s="136" t="s">
        <v>2021</v>
      </c>
      <c r="D166" s="137" t="s">
        <v>3752</v>
      </c>
      <c r="E166" s="137" t="s">
        <v>2088</v>
      </c>
      <c r="F166" s="138">
        <v>44858</v>
      </c>
      <c r="G166" s="132">
        <v>2586.89</v>
      </c>
      <c r="H166" s="132">
        <v>2586.89</v>
      </c>
      <c r="I166" s="138">
        <v>44958</v>
      </c>
      <c r="J166" s="137">
        <v>3449863</v>
      </c>
      <c r="K166" s="139"/>
      <c r="L166" s="139"/>
      <c r="M166" s="140"/>
      <c r="N166" s="140"/>
      <c r="O166" s="140"/>
      <c r="P166" s="141"/>
      <c r="Q166" s="142"/>
      <c r="R166" s="143"/>
    </row>
    <row r="167" spans="1:18" s="144" customFormat="1" x14ac:dyDescent="0.25">
      <c r="A167" s="135" t="s">
        <v>3625</v>
      </c>
      <c r="B167" s="129" t="s">
        <v>3879</v>
      </c>
      <c r="C167" s="136" t="s">
        <v>2021</v>
      </c>
      <c r="D167" s="137" t="s">
        <v>3626</v>
      </c>
      <c r="E167" s="137" t="s">
        <v>1600</v>
      </c>
      <c r="F167" s="138">
        <v>44820</v>
      </c>
      <c r="G167" s="132">
        <v>2101</v>
      </c>
      <c r="H167" s="132">
        <v>2101</v>
      </c>
      <c r="I167" s="138">
        <v>44852</v>
      </c>
      <c r="J167" s="137">
        <v>3386136</v>
      </c>
      <c r="K167" s="139"/>
      <c r="L167" s="139"/>
      <c r="M167" s="140"/>
      <c r="N167" s="140"/>
      <c r="O167" s="140"/>
      <c r="P167" s="141"/>
      <c r="Q167" s="142"/>
      <c r="R167" s="143"/>
    </row>
    <row r="168" spans="1:18" s="144" customFormat="1" ht="21" customHeight="1" x14ac:dyDescent="0.25">
      <c r="A168" s="135" t="s">
        <v>5049</v>
      </c>
      <c r="B168" s="129" t="s">
        <v>5050</v>
      </c>
      <c r="C168" s="136" t="s">
        <v>2021</v>
      </c>
      <c r="D168" s="137" t="s">
        <v>5051</v>
      </c>
      <c r="E168" s="137" t="s">
        <v>1695</v>
      </c>
      <c r="F168" s="138">
        <v>45006</v>
      </c>
      <c r="G168" s="132">
        <v>24258.36</v>
      </c>
      <c r="H168" s="132"/>
      <c r="I168" s="138"/>
      <c r="J168" s="137"/>
      <c r="K168" s="139"/>
      <c r="L168" s="139"/>
      <c r="M168" s="140"/>
      <c r="N168" s="140"/>
      <c r="O168" s="140"/>
      <c r="P168" s="141"/>
      <c r="Q168" s="142"/>
      <c r="R168" s="143"/>
    </row>
    <row r="169" spans="1:18" s="144" customFormat="1" ht="23.25" customHeight="1" x14ac:dyDescent="0.25">
      <c r="A169" s="135" t="s">
        <v>4591</v>
      </c>
      <c r="B169" s="129" t="s">
        <v>4593</v>
      </c>
      <c r="C169" s="136" t="s">
        <v>2021</v>
      </c>
      <c r="D169" s="137" t="s">
        <v>4592</v>
      </c>
      <c r="E169" s="137" t="s">
        <v>2185</v>
      </c>
      <c r="F169" s="138">
        <v>45055</v>
      </c>
      <c r="G169" s="132">
        <v>7806.99</v>
      </c>
      <c r="H169" s="132">
        <v>7806.99</v>
      </c>
      <c r="I169" s="138">
        <v>45156</v>
      </c>
      <c r="J169" s="137">
        <v>3601868</v>
      </c>
      <c r="K169" s="139"/>
      <c r="L169" s="139"/>
      <c r="M169" s="140"/>
      <c r="N169" s="140"/>
      <c r="O169" s="140"/>
      <c r="P169" s="141"/>
      <c r="Q169" s="142"/>
      <c r="R169" s="143"/>
    </row>
    <row r="170" spans="1:18" s="144" customFormat="1" x14ac:dyDescent="0.25">
      <c r="A170" s="135" t="s">
        <v>4165</v>
      </c>
      <c r="B170" s="129" t="s">
        <v>4166</v>
      </c>
      <c r="C170" s="136" t="s">
        <v>2021</v>
      </c>
      <c r="D170" s="137" t="s">
        <v>4167</v>
      </c>
      <c r="E170" s="137" t="s">
        <v>1614</v>
      </c>
      <c r="F170" s="138">
        <v>44986</v>
      </c>
      <c r="G170" s="132">
        <v>4987.6499999999996</v>
      </c>
      <c r="H170" s="132">
        <v>4987.6499999999996</v>
      </c>
      <c r="I170" s="138">
        <v>45093</v>
      </c>
      <c r="J170" s="137">
        <v>3547720</v>
      </c>
      <c r="K170" s="139"/>
      <c r="L170" s="139"/>
      <c r="M170" s="140"/>
      <c r="N170" s="140"/>
      <c r="O170" s="140"/>
      <c r="P170" s="141"/>
      <c r="Q170" s="142"/>
      <c r="R170" s="143"/>
    </row>
    <row r="171" spans="1:18" s="144" customFormat="1" ht="34.799999999999997" x14ac:dyDescent="0.25">
      <c r="A171" s="135" t="s">
        <v>5052</v>
      </c>
      <c r="B171" s="129" t="s">
        <v>5053</v>
      </c>
      <c r="C171" s="136" t="s">
        <v>2021</v>
      </c>
      <c r="D171" s="137" t="s">
        <v>4089</v>
      </c>
      <c r="E171" s="137" t="s">
        <v>1610</v>
      </c>
      <c r="F171" s="138">
        <v>44963</v>
      </c>
      <c r="G171" s="132">
        <v>266640</v>
      </c>
      <c r="H171" s="132"/>
      <c r="I171" s="138"/>
      <c r="J171" s="137"/>
      <c r="K171" s="139"/>
      <c r="L171" s="139"/>
      <c r="M171" s="140"/>
      <c r="N171" s="140"/>
      <c r="O171" s="140"/>
      <c r="P171" s="141"/>
      <c r="Q171" s="142"/>
      <c r="R171" s="143"/>
    </row>
    <row r="172" spans="1:18" s="144" customFormat="1" ht="21.75" customHeight="1" x14ac:dyDescent="0.25">
      <c r="A172" s="135" t="s">
        <v>3685</v>
      </c>
      <c r="B172" s="129" t="s">
        <v>3686</v>
      </c>
      <c r="C172" s="136" t="s">
        <v>2021</v>
      </c>
      <c r="D172" s="137" t="s">
        <v>3687</v>
      </c>
      <c r="E172" s="137" t="s">
        <v>1600</v>
      </c>
      <c r="F172" s="138">
        <v>44888</v>
      </c>
      <c r="G172" s="132">
        <v>5500</v>
      </c>
      <c r="H172" s="132">
        <v>5500</v>
      </c>
      <c r="I172" s="138">
        <v>44903</v>
      </c>
      <c r="J172" s="137">
        <v>3425295</v>
      </c>
      <c r="K172" s="139"/>
      <c r="L172" s="139"/>
      <c r="M172" s="140"/>
      <c r="N172" s="140"/>
      <c r="O172" s="140"/>
      <c r="P172" s="141"/>
      <c r="Q172" s="142"/>
      <c r="R172" s="143"/>
    </row>
    <row r="173" spans="1:18" s="144" customFormat="1" ht="21.75" customHeight="1" x14ac:dyDescent="0.25">
      <c r="A173" s="135" t="s">
        <v>5054</v>
      </c>
      <c r="B173" s="129" t="s">
        <v>5055</v>
      </c>
      <c r="C173" s="136" t="s">
        <v>2021</v>
      </c>
      <c r="D173" s="137" t="s">
        <v>5056</v>
      </c>
      <c r="E173" s="137" t="s">
        <v>3671</v>
      </c>
      <c r="F173" s="138">
        <v>45049</v>
      </c>
      <c r="G173" s="132">
        <v>6768.85</v>
      </c>
      <c r="H173" s="132"/>
      <c r="I173" s="138"/>
      <c r="J173" s="137"/>
      <c r="K173" s="139"/>
      <c r="L173" s="139"/>
      <c r="M173" s="140"/>
      <c r="N173" s="140"/>
      <c r="O173" s="140"/>
      <c r="P173" s="141"/>
      <c r="Q173" s="142"/>
      <c r="R173" s="143"/>
    </row>
    <row r="174" spans="1:18" s="144" customFormat="1" ht="21.75" customHeight="1" x14ac:dyDescent="0.25">
      <c r="A174" s="135" t="s">
        <v>5057</v>
      </c>
      <c r="B174" s="129" t="s">
        <v>5058</v>
      </c>
      <c r="C174" s="136" t="s">
        <v>2021</v>
      </c>
      <c r="D174" s="137" t="s">
        <v>5059</v>
      </c>
      <c r="E174" s="137" t="s">
        <v>5060</v>
      </c>
      <c r="F174" s="138">
        <v>45008</v>
      </c>
      <c r="G174" s="132">
        <v>9371.66</v>
      </c>
      <c r="H174" s="132">
        <v>9632.9599999999991</v>
      </c>
      <c r="I174" s="138">
        <v>45378</v>
      </c>
      <c r="J174" s="137">
        <v>3735895</v>
      </c>
      <c r="K174" s="139"/>
      <c r="L174" s="139"/>
      <c r="M174" s="140"/>
      <c r="N174" s="140"/>
      <c r="O174" s="140"/>
      <c r="P174" s="141"/>
      <c r="Q174" s="142"/>
      <c r="R174" s="143"/>
    </row>
    <row r="175" spans="1:18" s="144" customFormat="1" ht="36" customHeight="1" x14ac:dyDescent="0.25">
      <c r="A175" s="726" t="s">
        <v>5061</v>
      </c>
      <c r="B175" s="322" t="s">
        <v>5062</v>
      </c>
      <c r="C175" s="729" t="s">
        <v>2021</v>
      </c>
      <c r="D175" s="732" t="s">
        <v>2630</v>
      </c>
      <c r="E175" s="732" t="s">
        <v>5063</v>
      </c>
      <c r="F175" s="735">
        <v>45100</v>
      </c>
      <c r="G175" s="326">
        <v>1765.5</v>
      </c>
      <c r="H175" s="326">
        <v>1914.51</v>
      </c>
      <c r="I175" s="325">
        <v>45981</v>
      </c>
      <c r="J175" s="326">
        <v>4167318</v>
      </c>
      <c r="K175" s="139"/>
      <c r="L175" s="139"/>
      <c r="M175" s="140"/>
      <c r="N175" s="140"/>
      <c r="O175" s="140"/>
      <c r="P175" s="141"/>
      <c r="Q175" s="142"/>
      <c r="R175" s="143"/>
    </row>
    <row r="176" spans="1:18" s="144" customFormat="1" ht="21" customHeight="1" x14ac:dyDescent="0.25">
      <c r="A176" s="727"/>
      <c r="B176" s="322" t="s">
        <v>5064</v>
      </c>
      <c r="C176" s="730"/>
      <c r="D176" s="733"/>
      <c r="E176" s="733"/>
      <c r="F176" s="736"/>
      <c r="G176" s="132">
        <v>3531</v>
      </c>
      <c r="H176" s="132"/>
      <c r="I176" s="132"/>
      <c r="J176" s="132"/>
      <c r="K176" s="139"/>
      <c r="L176" s="139"/>
      <c r="M176" s="140"/>
      <c r="N176" s="140"/>
      <c r="O176" s="140"/>
      <c r="P176" s="141"/>
      <c r="Q176" s="142"/>
      <c r="R176" s="143"/>
    </row>
    <row r="177" spans="1:18" s="144" customFormat="1" ht="24" customHeight="1" x14ac:dyDescent="0.25">
      <c r="A177" s="728"/>
      <c r="B177" s="332" t="s">
        <v>5065</v>
      </c>
      <c r="C177" s="731"/>
      <c r="D177" s="734"/>
      <c r="E177" s="734"/>
      <c r="F177" s="737"/>
      <c r="G177" s="132">
        <v>3531</v>
      </c>
      <c r="H177" s="132"/>
      <c r="I177" s="132"/>
      <c r="J177" s="132"/>
      <c r="K177" s="139"/>
      <c r="L177" s="139"/>
      <c r="M177" s="140"/>
      <c r="N177" s="140"/>
      <c r="O177" s="140"/>
      <c r="P177" s="141"/>
      <c r="Q177" s="142"/>
      <c r="R177" s="143"/>
    </row>
    <row r="178" spans="1:18" s="144" customFormat="1" ht="25.5" customHeight="1" x14ac:dyDescent="0.25">
      <c r="A178" s="171" t="s">
        <v>5427</v>
      </c>
      <c r="B178" s="172" t="s">
        <v>5428</v>
      </c>
      <c r="C178" s="136" t="s">
        <v>2021</v>
      </c>
      <c r="D178" s="173" t="s">
        <v>5429</v>
      </c>
      <c r="E178" s="173" t="s">
        <v>1629</v>
      </c>
      <c r="F178" s="174">
        <v>45034</v>
      </c>
      <c r="G178" s="132">
        <v>600</v>
      </c>
      <c r="H178" s="132"/>
      <c r="I178" s="132"/>
      <c r="J178" s="132"/>
      <c r="K178" s="139"/>
      <c r="L178" s="139"/>
      <c r="M178" s="140"/>
      <c r="N178" s="140"/>
      <c r="O178" s="140"/>
      <c r="P178" s="141"/>
      <c r="Q178" s="142"/>
      <c r="R178" s="143"/>
    </row>
    <row r="179" spans="1:18" s="144" customFormat="1" ht="23.25" customHeight="1" x14ac:dyDescent="0.25">
      <c r="A179" s="135" t="s">
        <v>5066</v>
      </c>
      <c r="B179" s="129" t="s">
        <v>5067</v>
      </c>
      <c r="C179" s="136" t="s">
        <v>2021</v>
      </c>
      <c r="D179" s="137" t="s">
        <v>5068</v>
      </c>
      <c r="E179" s="137" t="s">
        <v>5069</v>
      </c>
      <c r="F179" s="138">
        <v>44953</v>
      </c>
      <c r="G179" s="132">
        <v>1200</v>
      </c>
      <c r="H179" s="132"/>
      <c r="I179" s="138"/>
      <c r="J179" s="137"/>
      <c r="K179" s="139"/>
      <c r="L179" s="139"/>
      <c r="M179" s="140"/>
      <c r="N179" s="140"/>
      <c r="O179" s="140"/>
      <c r="P179" s="141"/>
      <c r="Q179" s="142"/>
      <c r="R179" s="143"/>
    </row>
    <row r="180" spans="1:18" s="144" customFormat="1" ht="24" customHeight="1" x14ac:dyDescent="0.25">
      <c r="A180" s="135" t="s">
        <v>5070</v>
      </c>
      <c r="B180" s="129" t="s">
        <v>5071</v>
      </c>
      <c r="C180" s="136" t="s">
        <v>2021</v>
      </c>
      <c r="D180" s="137" t="s">
        <v>5072</v>
      </c>
      <c r="E180" s="137" t="s">
        <v>5048</v>
      </c>
      <c r="F180" s="138">
        <v>45082</v>
      </c>
      <c r="G180" s="132">
        <v>15420</v>
      </c>
      <c r="H180" s="132"/>
      <c r="I180" s="138"/>
      <c r="J180" s="137"/>
      <c r="K180" s="139"/>
      <c r="L180" s="139"/>
      <c r="M180" s="140"/>
      <c r="N180" s="140"/>
      <c r="O180" s="140"/>
      <c r="P180" s="141"/>
      <c r="Q180" s="142"/>
      <c r="R180" s="143"/>
    </row>
    <row r="181" spans="1:18" s="144" customFormat="1" ht="21" customHeight="1" x14ac:dyDescent="0.25">
      <c r="A181" s="135" t="s">
        <v>5073</v>
      </c>
      <c r="B181" s="129" t="s">
        <v>5074</v>
      </c>
      <c r="C181" s="136" t="s">
        <v>2021</v>
      </c>
      <c r="D181" s="137" t="s">
        <v>2604</v>
      </c>
      <c r="E181" s="137" t="s">
        <v>4908</v>
      </c>
      <c r="F181" s="138">
        <v>45050</v>
      </c>
      <c r="G181" s="132">
        <v>26312</v>
      </c>
      <c r="H181" s="132">
        <v>27313.43</v>
      </c>
      <c r="I181" s="138">
        <v>45583</v>
      </c>
      <c r="J181" s="137">
        <v>3878099</v>
      </c>
      <c r="K181" s="139"/>
      <c r="L181" s="139"/>
      <c r="M181" s="140"/>
      <c r="N181" s="140"/>
      <c r="O181" s="140"/>
      <c r="P181" s="141"/>
      <c r="Q181" s="142"/>
      <c r="R181" s="143"/>
    </row>
    <row r="182" spans="1:18" s="144" customFormat="1" ht="36" customHeight="1" x14ac:dyDescent="0.25">
      <c r="A182" s="135" t="s">
        <v>5075</v>
      </c>
      <c r="B182" s="129" t="s">
        <v>5076</v>
      </c>
      <c r="C182" s="136" t="s">
        <v>2021</v>
      </c>
      <c r="D182" s="137" t="s">
        <v>5077</v>
      </c>
      <c r="E182" s="137" t="s">
        <v>4915</v>
      </c>
      <c r="F182" s="138">
        <v>45139</v>
      </c>
      <c r="G182" s="132">
        <v>21673.08</v>
      </c>
      <c r="H182" s="132"/>
      <c r="I182" s="138"/>
      <c r="J182" s="137"/>
      <c r="K182" s="139"/>
      <c r="L182" s="139"/>
      <c r="M182" s="140"/>
      <c r="N182" s="140"/>
      <c r="O182" s="140"/>
      <c r="P182" s="141"/>
      <c r="Q182" s="142"/>
      <c r="R182" s="143"/>
    </row>
    <row r="183" spans="1:18" s="144" customFormat="1" ht="24" customHeight="1" x14ac:dyDescent="0.25">
      <c r="A183" s="135" t="s">
        <v>5078</v>
      </c>
      <c r="B183" s="129" t="s">
        <v>5079</v>
      </c>
      <c r="C183" s="136" t="s">
        <v>2021</v>
      </c>
      <c r="D183" s="137" t="s">
        <v>2535</v>
      </c>
      <c r="E183" s="137" t="s">
        <v>4885</v>
      </c>
      <c r="F183" s="138">
        <v>45124</v>
      </c>
      <c r="G183" s="132">
        <v>26366.400000000001</v>
      </c>
      <c r="H183" s="132">
        <v>26736.3</v>
      </c>
      <c r="I183" s="138">
        <v>45457</v>
      </c>
      <c r="J183" s="137">
        <v>3792168</v>
      </c>
      <c r="K183" s="139"/>
      <c r="L183" s="139"/>
      <c r="M183" s="140"/>
      <c r="N183" s="140"/>
      <c r="O183" s="140"/>
      <c r="P183" s="141"/>
      <c r="Q183" s="142"/>
      <c r="R183" s="143"/>
    </row>
    <row r="184" spans="1:18" s="144" customFormat="1" ht="36" customHeight="1" x14ac:dyDescent="0.25">
      <c r="A184" s="135" t="s">
        <v>5080</v>
      </c>
      <c r="B184" s="129" t="s">
        <v>5022</v>
      </c>
      <c r="C184" s="136" t="s">
        <v>2021</v>
      </c>
      <c r="D184" s="137" t="s">
        <v>5023</v>
      </c>
      <c r="E184" s="137" t="s">
        <v>4823</v>
      </c>
      <c r="F184" s="138" t="s">
        <v>5081</v>
      </c>
      <c r="G184" s="132">
        <v>6070.21</v>
      </c>
      <c r="H184" s="132"/>
      <c r="I184" s="138"/>
      <c r="J184" s="137"/>
      <c r="K184" s="139"/>
      <c r="L184" s="139"/>
      <c r="M184" s="140"/>
      <c r="N184" s="140"/>
      <c r="O184" s="140"/>
      <c r="P184" s="141"/>
      <c r="Q184" s="142"/>
      <c r="R184" s="143"/>
    </row>
    <row r="185" spans="1:18" s="144" customFormat="1" ht="34.799999999999997" x14ac:dyDescent="0.25">
      <c r="A185" s="135" t="s">
        <v>5634</v>
      </c>
      <c r="B185" s="135" t="s">
        <v>5635</v>
      </c>
      <c r="C185" s="136" t="s">
        <v>2021</v>
      </c>
      <c r="D185" s="137" t="s">
        <v>5636</v>
      </c>
      <c r="E185" s="137" t="s">
        <v>4885</v>
      </c>
      <c r="F185" s="138">
        <v>45517</v>
      </c>
      <c r="G185" s="132">
        <v>219689.52</v>
      </c>
      <c r="H185" s="132"/>
      <c r="I185" s="138"/>
      <c r="J185" s="137"/>
      <c r="K185" s="139"/>
      <c r="L185" s="139"/>
      <c r="M185" s="140"/>
      <c r="N185" s="140"/>
      <c r="O185" s="140"/>
      <c r="P185" s="141"/>
      <c r="Q185" s="142"/>
      <c r="R185" s="143"/>
    </row>
    <row r="186" spans="1:18" s="144" customFormat="1" ht="36" customHeight="1" x14ac:dyDescent="0.25">
      <c r="A186" s="135" t="s">
        <v>5082</v>
      </c>
      <c r="B186" s="129" t="s">
        <v>5083</v>
      </c>
      <c r="C186" s="136" t="s">
        <v>2021</v>
      </c>
      <c r="D186" s="137" t="s">
        <v>5084</v>
      </c>
      <c r="E186" s="137" t="s">
        <v>5037</v>
      </c>
      <c r="F186" s="138">
        <v>45266</v>
      </c>
      <c r="G186" s="132">
        <v>2570.08</v>
      </c>
      <c r="H186" s="132"/>
      <c r="I186" s="138"/>
      <c r="J186" s="137"/>
      <c r="K186" s="139"/>
      <c r="L186" s="139"/>
      <c r="M186" s="140"/>
      <c r="N186" s="140"/>
      <c r="O186" s="140"/>
      <c r="P186" s="141"/>
      <c r="Q186" s="142"/>
      <c r="R186" s="143"/>
    </row>
    <row r="187" spans="1:18" s="144" customFormat="1" ht="24" customHeight="1" x14ac:dyDescent="0.25">
      <c r="A187" s="135" t="s">
        <v>5085</v>
      </c>
      <c r="B187" s="129" t="s">
        <v>5086</v>
      </c>
      <c r="C187" s="136" t="s">
        <v>2021</v>
      </c>
      <c r="D187" s="137" t="s">
        <v>5087</v>
      </c>
      <c r="E187" s="137" t="s">
        <v>5088</v>
      </c>
      <c r="F187" s="138">
        <v>45210</v>
      </c>
      <c r="G187" s="132">
        <v>23350.71</v>
      </c>
      <c r="H187" s="132">
        <v>23573.26</v>
      </c>
      <c r="I187" s="138">
        <v>45415</v>
      </c>
      <c r="J187" s="137">
        <v>3756729</v>
      </c>
      <c r="K187" s="139"/>
      <c r="L187" s="139"/>
      <c r="M187" s="140"/>
      <c r="N187" s="140"/>
      <c r="O187" s="140"/>
      <c r="P187" s="141"/>
      <c r="Q187" s="142"/>
      <c r="R187" s="143"/>
    </row>
    <row r="188" spans="1:18" s="144" customFormat="1" ht="23.25" customHeight="1" x14ac:dyDescent="0.25">
      <c r="A188" s="135" t="s">
        <v>5318</v>
      </c>
      <c r="B188" s="129" t="s">
        <v>5319</v>
      </c>
      <c r="C188" s="136" t="s">
        <v>2021</v>
      </c>
      <c r="D188" s="137" t="s">
        <v>5320</v>
      </c>
      <c r="E188" s="137" t="s">
        <v>5321</v>
      </c>
      <c r="F188" s="138" t="s">
        <v>5322</v>
      </c>
      <c r="G188" s="132">
        <v>28539.5</v>
      </c>
      <c r="H188" s="132">
        <v>28829.66</v>
      </c>
      <c r="I188" s="138">
        <v>45581</v>
      </c>
      <c r="J188" s="137">
        <v>3875992</v>
      </c>
      <c r="K188" s="139"/>
      <c r="L188" s="139"/>
      <c r="M188" s="140"/>
      <c r="N188" s="140"/>
      <c r="O188" s="140"/>
      <c r="P188" s="141"/>
      <c r="Q188" s="142"/>
      <c r="R188" s="143"/>
    </row>
    <row r="189" spans="1:18" s="144" customFormat="1" ht="23.25" customHeight="1" x14ac:dyDescent="0.25">
      <c r="A189" s="135" t="s">
        <v>6176</v>
      </c>
      <c r="B189" s="129" t="s">
        <v>6177</v>
      </c>
      <c r="C189" s="136" t="s">
        <v>2021</v>
      </c>
      <c r="D189" s="137" t="s">
        <v>6178</v>
      </c>
      <c r="E189" s="137" t="s">
        <v>6179</v>
      </c>
      <c r="F189" s="138">
        <v>45735</v>
      </c>
      <c r="G189" s="132">
        <v>8000</v>
      </c>
      <c r="H189" s="132"/>
      <c r="I189" s="138"/>
      <c r="J189" s="137"/>
      <c r="K189" s="139"/>
      <c r="L189" s="139"/>
      <c r="M189" s="140"/>
      <c r="N189" s="140"/>
      <c r="O189" s="140"/>
      <c r="P189" s="141"/>
      <c r="Q189" s="142"/>
      <c r="R189" s="143"/>
    </row>
    <row r="190" spans="1:18" s="144" customFormat="1" ht="23.25" customHeight="1" x14ac:dyDescent="0.25">
      <c r="A190" s="135" t="s">
        <v>5430</v>
      </c>
      <c r="B190" s="129" t="s">
        <v>5431</v>
      </c>
      <c r="C190" s="136" t="s">
        <v>2021</v>
      </c>
      <c r="D190" s="137" t="s">
        <v>1969</v>
      </c>
      <c r="E190" s="137" t="s">
        <v>4984</v>
      </c>
      <c r="F190" s="138">
        <v>45415</v>
      </c>
      <c r="G190" s="132">
        <v>11820</v>
      </c>
      <c r="H190" s="132"/>
      <c r="I190" s="138"/>
      <c r="J190" s="137"/>
      <c r="K190" s="139"/>
      <c r="L190" s="139"/>
      <c r="M190" s="140"/>
      <c r="N190" s="140"/>
      <c r="O190" s="140"/>
      <c r="P190" s="141"/>
      <c r="Q190" s="142"/>
      <c r="R190" s="143"/>
    </row>
    <row r="191" spans="1:18" s="144" customFormat="1" ht="23.25" customHeight="1" x14ac:dyDescent="0.25">
      <c r="A191" s="135" t="s">
        <v>5677</v>
      </c>
      <c r="B191" s="129" t="s">
        <v>5678</v>
      </c>
      <c r="C191" s="136" t="s">
        <v>2021</v>
      </c>
      <c r="D191" s="137" t="s">
        <v>5679</v>
      </c>
      <c r="E191" s="137" t="s">
        <v>1630</v>
      </c>
      <c r="F191" s="138">
        <v>45538</v>
      </c>
      <c r="G191" s="132">
        <v>2740.5</v>
      </c>
      <c r="H191" s="132"/>
      <c r="I191" s="138"/>
      <c r="J191" s="137"/>
      <c r="K191" s="139"/>
      <c r="L191" s="139"/>
      <c r="M191" s="140"/>
      <c r="N191" s="140"/>
      <c r="O191" s="140"/>
      <c r="P191" s="141"/>
      <c r="Q191" s="142"/>
      <c r="R191" s="143"/>
    </row>
    <row r="192" spans="1:18" s="144" customFormat="1" ht="46.5" customHeight="1" x14ac:dyDescent="0.25">
      <c r="A192" s="135" t="s">
        <v>5323</v>
      </c>
      <c r="B192" s="129" t="s">
        <v>5324</v>
      </c>
      <c r="C192" s="136" t="s">
        <v>2021</v>
      </c>
      <c r="D192" s="137" t="s">
        <v>5325</v>
      </c>
      <c r="E192" s="137" t="s">
        <v>5326</v>
      </c>
      <c r="F192" s="138">
        <v>45331</v>
      </c>
      <c r="G192" s="132">
        <v>20077.490000000002</v>
      </c>
      <c r="H192" s="132">
        <v>20077.490000000002</v>
      </c>
      <c r="I192" s="138">
        <v>45442</v>
      </c>
      <c r="J192" s="137">
        <v>3780084</v>
      </c>
      <c r="K192" s="139"/>
      <c r="L192" s="139"/>
      <c r="M192" s="140"/>
      <c r="N192" s="140"/>
      <c r="O192" s="140"/>
      <c r="P192" s="141"/>
      <c r="Q192" s="142"/>
      <c r="R192" s="143"/>
    </row>
    <row r="193" spans="1:18" s="144" customFormat="1" ht="25.5" customHeight="1" x14ac:dyDescent="0.25">
      <c r="A193" s="135" t="s">
        <v>5432</v>
      </c>
      <c r="B193" s="129" t="s">
        <v>5433</v>
      </c>
      <c r="C193" s="136" t="s">
        <v>2021</v>
      </c>
      <c r="D193" s="137" t="s">
        <v>5434</v>
      </c>
      <c r="E193" s="137" t="s">
        <v>4885</v>
      </c>
      <c r="F193" s="138">
        <v>45399</v>
      </c>
      <c r="G193" s="132">
        <v>6000</v>
      </c>
      <c r="H193" s="132">
        <v>6000</v>
      </c>
      <c r="I193" s="138">
        <v>45405</v>
      </c>
      <c r="J193" s="137">
        <v>3750057</v>
      </c>
      <c r="K193" s="139"/>
      <c r="L193" s="139"/>
      <c r="M193" s="140"/>
      <c r="N193" s="140"/>
      <c r="O193" s="140"/>
      <c r="P193" s="141"/>
      <c r="Q193" s="142"/>
      <c r="R193" s="143"/>
    </row>
    <row r="194" spans="1:18" s="144" customFormat="1" ht="46.5" customHeight="1" x14ac:dyDescent="0.25">
      <c r="A194" s="135" t="s">
        <v>5327</v>
      </c>
      <c r="B194" s="129" t="s">
        <v>5328</v>
      </c>
      <c r="C194" s="136" t="s">
        <v>2021</v>
      </c>
      <c r="D194" s="137" t="s">
        <v>5100</v>
      </c>
      <c r="E194" s="137" t="s">
        <v>5329</v>
      </c>
      <c r="F194" s="138">
        <v>45324</v>
      </c>
      <c r="G194" s="132">
        <v>787.37</v>
      </c>
      <c r="H194" s="132">
        <v>787.37</v>
      </c>
      <c r="I194" s="138">
        <v>45295</v>
      </c>
      <c r="J194" s="137">
        <v>3678637</v>
      </c>
      <c r="K194" s="139"/>
      <c r="L194" s="139"/>
      <c r="M194" s="140"/>
      <c r="N194" s="140"/>
      <c r="O194" s="140"/>
      <c r="P194" s="141"/>
      <c r="Q194" s="142"/>
      <c r="R194" s="143"/>
    </row>
    <row r="195" spans="1:18" s="144" customFormat="1" ht="52.2" x14ac:dyDescent="0.25">
      <c r="A195" s="135" t="s">
        <v>5774</v>
      </c>
      <c r="B195" s="129" t="s">
        <v>5775</v>
      </c>
      <c r="C195" s="136" t="s">
        <v>2021</v>
      </c>
      <c r="D195" s="137" t="s">
        <v>4573</v>
      </c>
      <c r="E195" s="137" t="s">
        <v>5776</v>
      </c>
      <c r="F195" s="138">
        <v>45588</v>
      </c>
      <c r="G195" s="132">
        <v>552.66999999999996</v>
      </c>
      <c r="H195" s="132"/>
      <c r="I195" s="138"/>
      <c r="J195" s="137"/>
      <c r="K195" s="139"/>
      <c r="L195" s="139"/>
      <c r="M195" s="140"/>
      <c r="N195" s="140"/>
      <c r="O195" s="140"/>
      <c r="P195" s="141"/>
      <c r="Q195" s="142"/>
      <c r="R195" s="143"/>
    </row>
    <row r="196" spans="1:18" s="144" customFormat="1" ht="36" customHeight="1" x14ac:dyDescent="0.25">
      <c r="A196" s="135" t="s">
        <v>5330</v>
      </c>
      <c r="B196" s="129" t="s">
        <v>5331</v>
      </c>
      <c r="C196" s="136" t="s">
        <v>2021</v>
      </c>
      <c r="D196" s="137" t="s">
        <v>5332</v>
      </c>
      <c r="E196" s="137" t="s">
        <v>5114</v>
      </c>
      <c r="F196" s="138">
        <v>45371</v>
      </c>
      <c r="G196" s="132">
        <v>3690</v>
      </c>
      <c r="H196" s="132"/>
      <c r="I196" s="138"/>
      <c r="J196" s="137"/>
      <c r="K196" s="139"/>
      <c r="L196" s="139"/>
      <c r="M196" s="140"/>
      <c r="N196" s="140"/>
      <c r="O196" s="140"/>
      <c r="P196" s="141"/>
      <c r="Q196" s="142"/>
      <c r="R196" s="143"/>
    </row>
    <row r="197" spans="1:18" s="144" customFormat="1" ht="36" customHeight="1" x14ac:dyDescent="0.25">
      <c r="A197" s="135" t="s">
        <v>5435</v>
      </c>
      <c r="B197" s="129" t="s">
        <v>5436</v>
      </c>
      <c r="C197" s="136" t="s">
        <v>2021</v>
      </c>
      <c r="D197" s="137" t="s">
        <v>5437</v>
      </c>
      <c r="E197" s="137" t="s">
        <v>4984</v>
      </c>
      <c r="F197" s="138">
        <v>45415</v>
      </c>
      <c r="G197" s="132">
        <v>3000</v>
      </c>
      <c r="H197" s="132"/>
      <c r="I197" s="138"/>
      <c r="J197" s="137"/>
      <c r="K197" s="139"/>
      <c r="L197" s="139"/>
      <c r="M197" s="140"/>
      <c r="N197" s="140"/>
      <c r="O197" s="140"/>
      <c r="P197" s="141"/>
      <c r="Q197" s="142"/>
      <c r="R197" s="143"/>
    </row>
    <row r="198" spans="1:18" s="144" customFormat="1" ht="24" customHeight="1" x14ac:dyDescent="0.25">
      <c r="A198" s="135" t="s">
        <v>5089</v>
      </c>
      <c r="B198" s="129" t="s">
        <v>5090</v>
      </c>
      <c r="C198" s="136" t="s">
        <v>2021</v>
      </c>
      <c r="D198" s="137" t="s">
        <v>5091</v>
      </c>
      <c r="E198" s="137" t="s">
        <v>4834</v>
      </c>
      <c r="F198" s="138">
        <v>45302</v>
      </c>
      <c r="G198" s="132">
        <v>6270</v>
      </c>
      <c r="H198" s="132">
        <v>6270</v>
      </c>
      <c r="I198" s="138">
        <v>45428</v>
      </c>
      <c r="J198" s="137">
        <v>3767096</v>
      </c>
      <c r="K198" s="139"/>
      <c r="L198" s="139"/>
      <c r="M198" s="140"/>
      <c r="N198" s="140"/>
      <c r="O198" s="140"/>
      <c r="P198" s="141"/>
      <c r="Q198" s="142"/>
      <c r="R198" s="143"/>
    </row>
    <row r="199" spans="1:18" s="144" customFormat="1" ht="36" customHeight="1" x14ac:dyDescent="0.25">
      <c r="A199" s="135" t="s">
        <v>5122</v>
      </c>
      <c r="B199" s="129" t="s">
        <v>5123</v>
      </c>
      <c r="C199" s="136" t="s">
        <v>2021</v>
      </c>
      <c r="D199" s="137" t="s">
        <v>2154</v>
      </c>
      <c r="E199" s="137" t="s">
        <v>4970</v>
      </c>
      <c r="F199" s="138">
        <v>45315</v>
      </c>
      <c r="G199" s="132">
        <v>11907.25</v>
      </c>
      <c r="H199" s="132">
        <v>11907.25</v>
      </c>
      <c r="I199" s="138">
        <v>45398</v>
      </c>
      <c r="J199" s="137">
        <v>3746291</v>
      </c>
      <c r="K199" s="139"/>
      <c r="L199" s="139"/>
      <c r="M199" s="140"/>
      <c r="N199" s="140"/>
      <c r="O199" s="140"/>
      <c r="P199" s="141"/>
      <c r="Q199" s="142"/>
      <c r="R199" s="143"/>
    </row>
    <row r="200" spans="1:18" s="488" customFormat="1" ht="20.25" customHeight="1" x14ac:dyDescent="0.25">
      <c r="A200" s="478" t="s">
        <v>5468</v>
      </c>
      <c r="B200" s="479" t="s">
        <v>5469</v>
      </c>
      <c r="C200" s="480" t="s">
        <v>2021</v>
      </c>
      <c r="D200" s="481" t="s">
        <v>5470</v>
      </c>
      <c r="E200" s="481" t="s">
        <v>4808</v>
      </c>
      <c r="F200" s="482">
        <v>45447</v>
      </c>
      <c r="G200" s="347">
        <v>51256.88</v>
      </c>
      <c r="H200" s="347"/>
      <c r="I200" s="482"/>
      <c r="J200" s="481"/>
      <c r="K200" s="483"/>
      <c r="L200" s="483"/>
      <c r="M200" s="484"/>
      <c r="N200" s="484"/>
      <c r="O200" s="484"/>
      <c r="P200" s="485"/>
      <c r="Q200" s="486"/>
      <c r="R200" s="487"/>
    </row>
    <row r="201" spans="1:18" s="144" customFormat="1" ht="20.25" customHeight="1" x14ac:dyDescent="0.25">
      <c r="A201" s="135" t="s">
        <v>5580</v>
      </c>
      <c r="B201" s="129" t="s">
        <v>5581</v>
      </c>
      <c r="C201" s="136" t="s">
        <v>2021</v>
      </c>
      <c r="D201" s="137" t="s">
        <v>5582</v>
      </c>
      <c r="E201" s="137" t="s">
        <v>5583</v>
      </c>
      <c r="F201" s="138">
        <v>45483</v>
      </c>
      <c r="G201" s="132">
        <v>10958.76</v>
      </c>
      <c r="H201" s="132"/>
      <c r="I201" s="138"/>
      <c r="J201" s="137"/>
      <c r="K201" s="139"/>
      <c r="L201" s="139"/>
      <c r="M201" s="140"/>
      <c r="N201" s="140"/>
      <c r="O201" s="140"/>
      <c r="P201" s="141"/>
      <c r="Q201" s="142"/>
      <c r="R201" s="143"/>
    </row>
    <row r="202" spans="1:18" s="144" customFormat="1" ht="36" customHeight="1" x14ac:dyDescent="0.25">
      <c r="A202" s="135" t="s">
        <v>5438</v>
      </c>
      <c r="B202" s="129" t="s">
        <v>5439</v>
      </c>
      <c r="C202" s="136" t="s">
        <v>2021</v>
      </c>
      <c r="D202" s="137" t="s">
        <v>5440</v>
      </c>
      <c r="E202" s="137" t="s">
        <v>5114</v>
      </c>
      <c r="F202" s="138">
        <v>45414</v>
      </c>
      <c r="G202" s="132">
        <v>5395</v>
      </c>
      <c r="H202" s="132">
        <v>5422.15</v>
      </c>
      <c r="I202" s="138">
        <v>45743</v>
      </c>
      <c r="J202" s="137">
        <v>3993625</v>
      </c>
      <c r="K202" s="139"/>
      <c r="L202" s="139"/>
      <c r="M202" s="140"/>
      <c r="N202" s="140"/>
      <c r="O202" s="140"/>
      <c r="P202" s="141"/>
      <c r="Q202" s="142"/>
      <c r="R202" s="143"/>
    </row>
    <row r="203" spans="1:18" s="144" customFormat="1" ht="36" customHeight="1" x14ac:dyDescent="0.25">
      <c r="A203" s="135" t="s">
        <v>5532</v>
      </c>
      <c r="B203" s="129" t="s">
        <v>5533</v>
      </c>
      <c r="C203" s="136" t="s">
        <v>2021</v>
      </c>
      <c r="D203" s="137" t="s">
        <v>5534</v>
      </c>
      <c r="E203" s="137" t="s">
        <v>5114</v>
      </c>
      <c r="F203" s="138">
        <v>45478</v>
      </c>
      <c r="G203" s="132">
        <v>29946.49</v>
      </c>
      <c r="H203" s="132"/>
      <c r="I203" s="138"/>
      <c r="J203" s="137"/>
      <c r="K203" s="139"/>
      <c r="L203" s="139"/>
      <c r="M203" s="140"/>
      <c r="N203" s="140"/>
      <c r="O203" s="140"/>
      <c r="P203" s="141"/>
      <c r="Q203" s="142"/>
      <c r="R203" s="143"/>
    </row>
    <row r="204" spans="1:18" s="144" customFormat="1" ht="52.2" x14ac:dyDescent="0.25">
      <c r="A204" s="135" t="s">
        <v>5584</v>
      </c>
      <c r="B204" s="129" t="s">
        <v>5585</v>
      </c>
      <c r="C204" s="136" t="s">
        <v>2021</v>
      </c>
      <c r="D204" s="137" t="s">
        <v>5586</v>
      </c>
      <c r="E204" s="137" t="s">
        <v>4823</v>
      </c>
      <c r="F204" s="138">
        <v>45506</v>
      </c>
      <c r="G204" s="132">
        <v>127750</v>
      </c>
      <c r="H204" s="132"/>
      <c r="I204" s="138"/>
      <c r="J204" s="137"/>
      <c r="K204" s="139"/>
      <c r="L204" s="139"/>
      <c r="M204" s="140"/>
      <c r="N204" s="140"/>
      <c r="O204" s="140"/>
      <c r="P204" s="141"/>
      <c r="Q204" s="142"/>
      <c r="R204" s="143"/>
    </row>
    <row r="205" spans="1:18" s="144" customFormat="1" ht="34.799999999999997" x14ac:dyDescent="0.25">
      <c r="A205" s="192" t="s">
        <v>5754</v>
      </c>
      <c r="B205" s="199" t="s">
        <v>5755</v>
      </c>
      <c r="C205" s="136" t="s">
        <v>2021</v>
      </c>
      <c r="D205" s="194" t="s">
        <v>5756</v>
      </c>
      <c r="E205" s="194" t="s">
        <v>5757</v>
      </c>
      <c r="F205" s="195">
        <v>45582</v>
      </c>
      <c r="G205" s="190">
        <v>191570</v>
      </c>
      <c r="H205" s="132"/>
      <c r="I205" s="138"/>
      <c r="J205" s="137"/>
      <c r="K205" s="139"/>
      <c r="L205" s="139"/>
      <c r="M205" s="140"/>
      <c r="N205" s="140"/>
      <c r="O205" s="140"/>
      <c r="P205" s="141"/>
      <c r="Q205" s="142"/>
      <c r="R205" s="143"/>
    </row>
    <row r="206" spans="1:18" s="144" customFormat="1" ht="39" customHeight="1" x14ac:dyDescent="0.25">
      <c r="A206" s="189" t="s">
        <v>5680</v>
      </c>
      <c r="B206" s="740" t="s">
        <v>5683</v>
      </c>
      <c r="C206" s="193" t="s">
        <v>2021</v>
      </c>
      <c r="D206" s="194" t="s">
        <v>5681</v>
      </c>
      <c r="E206" s="194" t="s">
        <v>5682</v>
      </c>
      <c r="F206" s="195">
        <v>45520</v>
      </c>
      <c r="G206" s="190">
        <v>190000</v>
      </c>
      <c r="H206" s="132">
        <v>190000</v>
      </c>
      <c r="I206" s="138">
        <v>45553</v>
      </c>
      <c r="J206" s="137">
        <v>3859997</v>
      </c>
      <c r="K206" s="139"/>
      <c r="L206" s="139"/>
      <c r="M206" s="140"/>
      <c r="N206" s="140"/>
      <c r="O206" s="140"/>
      <c r="P206" s="141"/>
      <c r="Q206" s="142"/>
      <c r="R206" s="143"/>
    </row>
    <row r="207" spans="1:18" s="144" customFormat="1" ht="24.75" hidden="1" customHeight="1" x14ac:dyDescent="0.25">
      <c r="A207" s="205"/>
      <c r="B207" s="741"/>
      <c r="C207" s="196"/>
      <c r="D207" s="197"/>
      <c r="E207" s="197"/>
      <c r="F207" s="198"/>
      <c r="G207" s="206"/>
      <c r="H207" s="190"/>
      <c r="I207" s="195"/>
      <c r="J207" s="194"/>
      <c r="K207" s="207"/>
      <c r="L207" s="207"/>
      <c r="M207" s="208"/>
      <c r="N207" s="208"/>
      <c r="O207" s="208"/>
      <c r="P207" s="141"/>
      <c r="Q207" s="142"/>
      <c r="R207" s="143"/>
    </row>
    <row r="208" spans="1:18" s="213" customFormat="1" ht="24.75" customHeight="1" x14ac:dyDescent="0.25">
      <c r="A208" s="209" t="s">
        <v>5897</v>
      </c>
      <c r="B208" s="129" t="s">
        <v>5898</v>
      </c>
      <c r="C208" s="136" t="s">
        <v>2021</v>
      </c>
      <c r="D208" s="137" t="s">
        <v>5899</v>
      </c>
      <c r="E208" s="137" t="s">
        <v>4958</v>
      </c>
      <c r="F208" s="138">
        <v>45638</v>
      </c>
      <c r="G208" s="132">
        <v>119083.58</v>
      </c>
      <c r="H208" s="132"/>
      <c r="I208" s="138"/>
      <c r="J208" s="137"/>
      <c r="K208" s="139"/>
      <c r="L208" s="139"/>
      <c r="M208" s="140"/>
      <c r="N208" s="140"/>
      <c r="O208" s="140"/>
      <c r="P208" s="210"/>
      <c r="Q208" s="211"/>
      <c r="R208" s="212"/>
    </row>
    <row r="209" spans="1:18" s="332" customFormat="1" ht="20.25" customHeight="1" x14ac:dyDescent="0.25">
      <c r="A209" s="321" t="s">
        <v>5535</v>
      </c>
      <c r="B209" s="322" t="s">
        <v>5536</v>
      </c>
      <c r="C209" s="323" t="s">
        <v>2021</v>
      </c>
      <c r="D209" s="324" t="s">
        <v>3090</v>
      </c>
      <c r="E209" s="324" t="s">
        <v>5537</v>
      </c>
      <c r="F209" s="325">
        <v>45484</v>
      </c>
      <c r="G209" s="326">
        <v>1000</v>
      </c>
      <c r="H209" s="326">
        <v>1025.21</v>
      </c>
      <c r="I209" s="325">
        <v>45824</v>
      </c>
      <c r="J209" s="324">
        <v>4051776</v>
      </c>
      <c r="K209" s="327"/>
      <c r="L209" s="327"/>
      <c r="M209" s="328"/>
      <c r="N209" s="328"/>
      <c r="O209" s="328"/>
      <c r="P209" s="329"/>
      <c r="Q209" s="330"/>
      <c r="R209" s="331"/>
    </row>
    <row r="210" spans="1:18" s="332" customFormat="1" ht="21.75" customHeight="1" x14ac:dyDescent="0.25">
      <c r="A210" s="321" t="s">
        <v>5587</v>
      </c>
      <c r="B210" s="322" t="s">
        <v>5588</v>
      </c>
      <c r="C210" s="323" t="s">
        <v>2021</v>
      </c>
      <c r="D210" s="324" t="s">
        <v>5589</v>
      </c>
      <c r="E210" s="324" t="s">
        <v>1616</v>
      </c>
      <c r="F210" s="325">
        <v>45510</v>
      </c>
      <c r="G210" s="326">
        <v>627.87</v>
      </c>
      <c r="H210" s="326">
        <v>649.54</v>
      </c>
      <c r="I210" s="325">
        <v>45974</v>
      </c>
      <c r="J210" s="324">
        <v>4158006</v>
      </c>
      <c r="K210" s="327"/>
      <c r="L210" s="327"/>
      <c r="M210" s="328"/>
      <c r="N210" s="328"/>
      <c r="O210" s="328"/>
      <c r="P210" s="329"/>
      <c r="Q210" s="330"/>
      <c r="R210" s="331"/>
    </row>
    <row r="211" spans="1:18" s="144" customFormat="1" ht="20.25" customHeight="1" x14ac:dyDescent="0.25">
      <c r="A211" s="135" t="s">
        <v>5471</v>
      </c>
      <c r="B211" s="129" t="s">
        <v>5472</v>
      </c>
      <c r="C211" s="136" t="s">
        <v>2021</v>
      </c>
      <c r="D211" s="137" t="s">
        <v>4089</v>
      </c>
      <c r="E211" s="137" t="s">
        <v>4984</v>
      </c>
      <c r="F211" s="138">
        <v>45450</v>
      </c>
      <c r="G211" s="132">
        <v>7137.89</v>
      </c>
      <c r="H211" s="132">
        <v>7137.89</v>
      </c>
      <c r="I211" s="138">
        <v>45597</v>
      </c>
      <c r="J211" s="137">
        <v>3886792</v>
      </c>
      <c r="K211" s="139"/>
      <c r="L211" s="139"/>
      <c r="M211" s="140"/>
      <c r="N211" s="140"/>
      <c r="O211" s="140"/>
      <c r="P211" s="141"/>
      <c r="Q211" s="142"/>
      <c r="R211" s="143"/>
    </row>
    <row r="212" spans="1:18" s="144" customFormat="1" ht="34.799999999999997" x14ac:dyDescent="0.25">
      <c r="A212" s="135" t="s">
        <v>5590</v>
      </c>
      <c r="B212" s="129" t="s">
        <v>5591</v>
      </c>
      <c r="C212" s="136" t="s">
        <v>2021</v>
      </c>
      <c r="D212" s="137" t="s">
        <v>5637</v>
      </c>
      <c r="E212" s="137" t="s">
        <v>5299</v>
      </c>
      <c r="F212" s="138">
        <v>45499</v>
      </c>
      <c r="G212" s="132">
        <v>7200</v>
      </c>
      <c r="H212" s="132"/>
      <c r="I212" s="138"/>
      <c r="J212" s="137"/>
      <c r="K212" s="139"/>
      <c r="L212" s="139"/>
      <c r="M212" s="140"/>
      <c r="N212" s="140"/>
      <c r="O212" s="140"/>
      <c r="P212" s="141"/>
      <c r="Q212" s="142"/>
      <c r="R212" s="143"/>
    </row>
    <row r="213" spans="1:18" s="144" customFormat="1" x14ac:dyDescent="0.25">
      <c r="A213" s="135" t="s">
        <v>5638</v>
      </c>
      <c r="B213" s="129" t="s">
        <v>5639</v>
      </c>
      <c r="C213" s="136" t="s">
        <v>2021</v>
      </c>
      <c r="D213" s="137" t="s">
        <v>5640</v>
      </c>
      <c r="E213" s="137" t="s">
        <v>4823</v>
      </c>
      <c r="F213" s="138">
        <v>45527</v>
      </c>
      <c r="G213" s="132">
        <v>5800.41</v>
      </c>
      <c r="H213" s="132">
        <v>5829.41</v>
      </c>
      <c r="I213" s="138">
        <v>45671</v>
      </c>
      <c r="J213" s="137">
        <v>3938147</v>
      </c>
      <c r="K213" s="139"/>
      <c r="L213" s="139"/>
      <c r="M213" s="140"/>
      <c r="N213" s="140"/>
      <c r="O213" s="140"/>
      <c r="P213" s="141"/>
      <c r="Q213" s="142"/>
      <c r="R213" s="143"/>
    </row>
    <row r="214" spans="1:18" s="144" customFormat="1" ht="36" customHeight="1" x14ac:dyDescent="0.25">
      <c r="A214" s="135" t="s">
        <v>6195</v>
      </c>
      <c r="B214" s="129" t="s">
        <v>6196</v>
      </c>
      <c r="C214" s="136" t="s">
        <v>2021</v>
      </c>
      <c r="D214" s="137" t="s">
        <v>6197</v>
      </c>
      <c r="E214" s="137" t="s">
        <v>6148</v>
      </c>
      <c r="F214" s="138">
        <v>45763</v>
      </c>
      <c r="G214" s="132">
        <v>24200</v>
      </c>
      <c r="H214" s="132"/>
      <c r="I214" s="138"/>
      <c r="J214" s="137"/>
      <c r="K214" s="139"/>
      <c r="L214" s="139"/>
      <c r="M214" s="140"/>
      <c r="N214" s="140"/>
      <c r="O214" s="140"/>
      <c r="P214" s="141"/>
      <c r="Q214" s="142"/>
      <c r="R214" s="143"/>
    </row>
    <row r="215" spans="1:18" s="144" customFormat="1" ht="38.25" customHeight="1" x14ac:dyDescent="0.25">
      <c r="A215" s="135" t="s">
        <v>5641</v>
      </c>
      <c r="B215" s="129" t="s">
        <v>5642</v>
      </c>
      <c r="C215" s="136" t="s">
        <v>2021</v>
      </c>
      <c r="D215" s="137" t="s">
        <v>5643</v>
      </c>
      <c r="E215" s="137" t="s">
        <v>4908</v>
      </c>
      <c r="F215" s="138">
        <v>45530</v>
      </c>
      <c r="G215" s="132">
        <v>5126</v>
      </c>
      <c r="H215" s="132"/>
      <c r="I215" s="138"/>
      <c r="J215" s="137"/>
      <c r="K215" s="139"/>
      <c r="L215" s="139"/>
      <c r="M215" s="140"/>
      <c r="N215" s="140"/>
      <c r="O215" s="140"/>
      <c r="P215" s="141"/>
      <c r="Q215" s="142"/>
      <c r="R215" s="143"/>
    </row>
    <row r="216" spans="1:18" s="144" customFormat="1" ht="23.4" customHeight="1" x14ac:dyDescent="0.25">
      <c r="A216" s="135" t="s">
        <v>6007</v>
      </c>
      <c r="B216" s="129" t="s">
        <v>6008</v>
      </c>
      <c r="C216" s="136" t="s">
        <v>2021</v>
      </c>
      <c r="D216" s="137" t="s">
        <v>6009</v>
      </c>
      <c r="E216" s="137" t="s">
        <v>4908</v>
      </c>
      <c r="F216" s="138">
        <v>45698</v>
      </c>
      <c r="G216" s="132">
        <v>15570.21</v>
      </c>
      <c r="H216" s="132"/>
      <c r="I216" s="138"/>
      <c r="J216" s="137"/>
      <c r="K216" s="139"/>
      <c r="L216" s="139"/>
      <c r="M216" s="140"/>
      <c r="N216" s="140"/>
      <c r="O216" s="140"/>
      <c r="P216" s="141"/>
      <c r="Q216" s="142"/>
      <c r="R216" s="143"/>
    </row>
    <row r="217" spans="1:18" s="144" customFormat="1" ht="23.25" customHeight="1" x14ac:dyDescent="0.25">
      <c r="A217" s="135" t="s">
        <v>5644</v>
      </c>
      <c r="B217" s="129" t="s">
        <v>5645</v>
      </c>
      <c r="C217" s="136" t="s">
        <v>2021</v>
      </c>
      <c r="D217" s="137" t="s">
        <v>5646</v>
      </c>
      <c r="E217" s="137" t="s">
        <v>4908</v>
      </c>
      <c r="F217" s="138">
        <v>45526</v>
      </c>
      <c r="G217" s="132">
        <v>2656.5</v>
      </c>
      <c r="H217" s="132">
        <v>2656.5</v>
      </c>
      <c r="I217" s="138">
        <v>45579</v>
      </c>
      <c r="J217" s="137">
        <v>3874615</v>
      </c>
      <c r="K217" s="139"/>
      <c r="L217" s="139"/>
      <c r="M217" s="140"/>
      <c r="N217" s="140"/>
      <c r="O217" s="140"/>
      <c r="P217" s="141"/>
      <c r="Q217" s="142"/>
      <c r="R217" s="143"/>
    </row>
    <row r="218" spans="1:18" s="144" customFormat="1" ht="23.25" customHeight="1" x14ac:dyDescent="0.25">
      <c r="A218" s="135" t="s">
        <v>5684</v>
      </c>
      <c r="B218" s="129" t="s">
        <v>5685</v>
      </c>
      <c r="C218" s="136" t="s">
        <v>2021</v>
      </c>
      <c r="D218" s="137" t="s">
        <v>5686</v>
      </c>
      <c r="E218" s="137" t="s">
        <v>3227</v>
      </c>
      <c r="F218" s="138">
        <v>45548</v>
      </c>
      <c r="G218" s="132">
        <v>3150</v>
      </c>
      <c r="H218" s="132"/>
      <c r="I218" s="138"/>
      <c r="J218" s="137"/>
      <c r="K218" s="139"/>
      <c r="L218" s="139"/>
      <c r="M218" s="140"/>
      <c r="N218" s="140"/>
      <c r="O218" s="140"/>
      <c r="P218" s="141"/>
      <c r="Q218" s="142"/>
      <c r="R218" s="143"/>
    </row>
    <row r="219" spans="1:18" s="144" customFormat="1" ht="23.25" customHeight="1" x14ac:dyDescent="0.25">
      <c r="A219" s="135" t="s">
        <v>5865</v>
      </c>
      <c r="B219" s="129" t="s">
        <v>5866</v>
      </c>
      <c r="C219" s="136" t="s">
        <v>2021</v>
      </c>
      <c r="D219" s="137" t="s">
        <v>5867</v>
      </c>
      <c r="E219" s="137" t="s">
        <v>5868</v>
      </c>
      <c r="F219" s="138">
        <v>45616</v>
      </c>
      <c r="G219" s="132">
        <v>2401.3000000000002</v>
      </c>
      <c r="H219" s="132"/>
      <c r="I219" s="138"/>
      <c r="J219" s="137"/>
      <c r="K219" s="139"/>
      <c r="L219" s="139"/>
      <c r="M219" s="140"/>
      <c r="N219" s="140"/>
      <c r="O219" s="140"/>
      <c r="P219" s="141"/>
      <c r="Q219" s="142"/>
      <c r="R219" s="143"/>
    </row>
    <row r="220" spans="1:18" s="144" customFormat="1" ht="23.25" customHeight="1" x14ac:dyDescent="0.25">
      <c r="A220" s="135" t="s">
        <v>5969</v>
      </c>
      <c r="B220" s="129" t="s">
        <v>5970</v>
      </c>
      <c r="C220" s="136" t="s">
        <v>2021</v>
      </c>
      <c r="D220" s="137" t="s">
        <v>5971</v>
      </c>
      <c r="E220" s="137" t="s">
        <v>4732</v>
      </c>
      <c r="F220" s="138">
        <v>45547</v>
      </c>
      <c r="G220" s="132">
        <v>8046.4</v>
      </c>
      <c r="H220" s="132">
        <v>8046.4</v>
      </c>
      <c r="I220" s="138">
        <v>45671</v>
      </c>
      <c r="J220" s="137">
        <v>3938347</v>
      </c>
      <c r="K220" s="139"/>
      <c r="L220" s="139"/>
      <c r="M220" s="140"/>
      <c r="N220" s="140"/>
      <c r="O220" s="140"/>
      <c r="P220" s="141"/>
      <c r="Q220" s="142"/>
      <c r="R220" s="143"/>
    </row>
    <row r="221" spans="1:18" s="144" customFormat="1" ht="23.25" customHeight="1" x14ac:dyDescent="0.25">
      <c r="A221" s="135" t="s">
        <v>6072</v>
      </c>
      <c r="B221" s="129" t="s">
        <v>6073</v>
      </c>
      <c r="C221" s="136" t="s">
        <v>2021</v>
      </c>
      <c r="D221" s="137" t="s">
        <v>6074</v>
      </c>
      <c r="E221" s="137" t="s">
        <v>4823</v>
      </c>
      <c r="F221" s="138">
        <v>45643</v>
      </c>
      <c r="G221" s="132">
        <v>81929.649999999994</v>
      </c>
      <c r="H221" s="132">
        <v>81929.649999999994</v>
      </c>
      <c r="I221" s="138">
        <v>45349</v>
      </c>
      <c r="J221" s="137">
        <v>3970354</v>
      </c>
      <c r="K221" s="139"/>
      <c r="L221" s="139"/>
      <c r="M221" s="140"/>
      <c r="N221" s="140"/>
      <c r="O221" s="140"/>
      <c r="P221" s="141"/>
      <c r="Q221" s="142"/>
      <c r="R221" s="143"/>
    </row>
    <row r="222" spans="1:18" s="144" customFormat="1" ht="23.25" customHeight="1" x14ac:dyDescent="0.25">
      <c r="A222" s="135" t="s">
        <v>5900</v>
      </c>
      <c r="B222" s="129" t="s">
        <v>5901</v>
      </c>
      <c r="C222" s="136" t="s">
        <v>2021</v>
      </c>
      <c r="D222" s="137" t="s">
        <v>5902</v>
      </c>
      <c r="E222" s="137" t="s">
        <v>5583</v>
      </c>
      <c r="F222" s="138">
        <v>45639</v>
      </c>
      <c r="G222" s="132">
        <v>740</v>
      </c>
      <c r="H222" s="132"/>
      <c r="I222" s="138"/>
      <c r="J222" s="137"/>
      <c r="K222" s="139"/>
      <c r="L222" s="139"/>
      <c r="M222" s="140"/>
      <c r="N222" s="140"/>
      <c r="O222" s="140"/>
      <c r="P222" s="141"/>
      <c r="Q222" s="142"/>
      <c r="R222" s="143"/>
    </row>
    <row r="223" spans="1:18" s="144" customFormat="1" ht="23.25" customHeight="1" x14ac:dyDescent="0.25">
      <c r="A223" s="135" t="s">
        <v>6075</v>
      </c>
      <c r="B223" s="129" t="s">
        <v>6076</v>
      </c>
      <c r="C223" s="136" t="s">
        <v>2021</v>
      </c>
      <c r="D223" s="137" t="s">
        <v>6077</v>
      </c>
      <c r="E223" s="137" t="s">
        <v>4800</v>
      </c>
      <c r="F223" s="138">
        <v>45713</v>
      </c>
      <c r="G223" s="132">
        <v>42460.57</v>
      </c>
      <c r="H223" s="132"/>
      <c r="I223" s="138"/>
      <c r="J223" s="137"/>
      <c r="K223" s="139"/>
      <c r="L223" s="139"/>
      <c r="M223" s="140"/>
      <c r="N223" s="140"/>
      <c r="O223" s="140"/>
      <c r="P223" s="141"/>
      <c r="Q223" s="142"/>
      <c r="R223" s="143"/>
    </row>
    <row r="224" spans="1:18" s="144" customFormat="1" ht="23.25" customHeight="1" x14ac:dyDescent="0.25">
      <c r="A224" s="135" t="s">
        <v>5869</v>
      </c>
      <c r="B224" s="129" t="s">
        <v>5870</v>
      </c>
      <c r="C224" s="136" t="s">
        <v>2021</v>
      </c>
      <c r="D224" s="137" t="s">
        <v>5871</v>
      </c>
      <c r="E224" s="137" t="s">
        <v>1600</v>
      </c>
      <c r="F224" s="138">
        <v>45553</v>
      </c>
      <c r="G224" s="132">
        <v>2282.5</v>
      </c>
      <c r="H224" s="132">
        <v>2282.5</v>
      </c>
      <c r="I224" s="138">
        <v>45611</v>
      </c>
      <c r="J224" s="137">
        <v>3896541</v>
      </c>
      <c r="K224" s="139"/>
      <c r="L224" s="139"/>
      <c r="M224" s="140"/>
      <c r="N224" s="140"/>
      <c r="O224" s="140"/>
      <c r="P224" s="141"/>
      <c r="Q224" s="142"/>
      <c r="R224" s="143"/>
    </row>
    <row r="225" spans="1:18" s="332" customFormat="1" ht="23.25" customHeight="1" x14ac:dyDescent="0.25">
      <c r="A225" s="321" t="s">
        <v>5872</v>
      </c>
      <c r="B225" s="322" t="s">
        <v>5873</v>
      </c>
      <c r="C225" s="323" t="s">
        <v>2021</v>
      </c>
      <c r="D225" s="324" t="s">
        <v>5582</v>
      </c>
      <c r="E225" s="324" t="s">
        <v>5583</v>
      </c>
      <c r="F225" s="325">
        <v>45624</v>
      </c>
      <c r="G225" s="326">
        <v>4950</v>
      </c>
      <c r="H225" s="326">
        <v>5020.82</v>
      </c>
      <c r="I225" s="325">
        <v>45992</v>
      </c>
      <c r="J225" s="324">
        <v>4178060</v>
      </c>
      <c r="K225" s="327"/>
      <c r="L225" s="327"/>
      <c r="M225" s="328"/>
      <c r="N225" s="328"/>
      <c r="O225" s="328"/>
      <c r="P225" s="329"/>
      <c r="Q225" s="330"/>
      <c r="R225" s="331"/>
    </row>
    <row r="226" spans="1:18" s="332" customFormat="1" ht="23.25" customHeight="1" x14ac:dyDescent="0.25">
      <c r="A226" s="321" t="s">
        <v>6078</v>
      </c>
      <c r="B226" s="322" t="s">
        <v>6079</v>
      </c>
      <c r="C226" s="323" t="s">
        <v>2021</v>
      </c>
      <c r="D226" s="324" t="s">
        <v>6080</v>
      </c>
      <c r="E226" s="324" t="s">
        <v>4823</v>
      </c>
      <c r="F226" s="325">
        <v>45719</v>
      </c>
      <c r="G226" s="326">
        <v>157575.29</v>
      </c>
      <c r="H226" s="326">
        <v>159829.59</v>
      </c>
      <c r="I226" s="325">
        <v>45933</v>
      </c>
      <c r="J226" s="324">
        <v>4134046</v>
      </c>
      <c r="K226" s="327"/>
      <c r="L226" s="327"/>
      <c r="M226" s="328"/>
      <c r="N226" s="328"/>
      <c r="O226" s="328"/>
      <c r="P226" s="329"/>
      <c r="Q226" s="330"/>
      <c r="R226" s="331"/>
    </row>
    <row r="227" spans="1:18" s="144" customFormat="1" ht="23.25" customHeight="1" x14ac:dyDescent="0.25">
      <c r="A227" s="135" t="s">
        <v>6285</v>
      </c>
      <c r="B227" s="129" t="s">
        <v>6286</v>
      </c>
      <c r="C227" s="136" t="s">
        <v>2021</v>
      </c>
      <c r="D227" s="137" t="s">
        <v>6287</v>
      </c>
      <c r="E227" s="137" t="s">
        <v>4837</v>
      </c>
      <c r="F227" s="138">
        <v>45616</v>
      </c>
      <c r="G227" s="132">
        <v>69676.160000000003</v>
      </c>
      <c r="H227" s="767" t="s">
        <v>6288</v>
      </c>
      <c r="I227" s="768"/>
      <c r="J227" s="769"/>
      <c r="K227" s="139"/>
      <c r="L227" s="139"/>
      <c r="M227" s="140"/>
      <c r="N227" s="140"/>
      <c r="O227" s="140"/>
      <c r="P227" s="141"/>
      <c r="Q227" s="142"/>
      <c r="R227" s="143"/>
    </row>
    <row r="228" spans="1:18" s="144" customFormat="1" ht="23.25" customHeight="1" x14ac:dyDescent="0.25">
      <c r="A228" s="135" t="s">
        <v>6180</v>
      </c>
      <c r="B228" s="129" t="s">
        <v>6181</v>
      </c>
      <c r="C228" s="136" t="s">
        <v>2021</v>
      </c>
      <c r="D228" s="137" t="s">
        <v>5582</v>
      </c>
      <c r="E228" s="137" t="s">
        <v>5583</v>
      </c>
      <c r="F228" s="138">
        <v>45758</v>
      </c>
      <c r="G228" s="132">
        <v>86223.72</v>
      </c>
      <c r="H228" s="132"/>
      <c r="I228" s="138"/>
      <c r="J228" s="137"/>
      <c r="K228" s="139"/>
      <c r="L228" s="139"/>
      <c r="M228" s="140"/>
      <c r="N228" s="140"/>
      <c r="O228" s="140"/>
      <c r="P228" s="141"/>
      <c r="Q228" s="142"/>
      <c r="R228" s="143"/>
    </row>
    <row r="229" spans="1:18" s="332" customFormat="1" ht="23.25" customHeight="1" x14ac:dyDescent="0.25">
      <c r="A229" s="321" t="s">
        <v>6010</v>
      </c>
      <c r="B229" s="322" t="s">
        <v>6011</v>
      </c>
      <c r="C229" s="323" t="s">
        <v>2021</v>
      </c>
      <c r="D229" s="324" t="s">
        <v>6012</v>
      </c>
      <c r="E229" s="324" t="s">
        <v>1600</v>
      </c>
      <c r="F229" s="325">
        <v>45698</v>
      </c>
      <c r="G229" s="326">
        <v>13781.51</v>
      </c>
      <c r="H229" s="326">
        <v>13781.51</v>
      </c>
      <c r="I229" s="325">
        <v>45924</v>
      </c>
      <c r="J229" s="324">
        <v>4126579</v>
      </c>
      <c r="K229" s="327"/>
      <c r="L229" s="327"/>
      <c r="M229" s="328"/>
      <c r="N229" s="328"/>
      <c r="O229" s="328"/>
      <c r="P229" s="329"/>
      <c r="Q229" s="330"/>
      <c r="R229" s="331"/>
    </row>
    <row r="230" spans="1:18" s="144" customFormat="1" ht="23.25" customHeight="1" x14ac:dyDescent="0.25">
      <c r="A230" s="135" t="s">
        <v>6081</v>
      </c>
      <c r="B230" s="129" t="s">
        <v>6082</v>
      </c>
      <c r="C230" s="136" t="s">
        <v>2021</v>
      </c>
      <c r="D230" s="137" t="s">
        <v>6083</v>
      </c>
      <c r="E230" s="137" t="s">
        <v>1610</v>
      </c>
      <c r="F230" s="138" t="s">
        <v>6084</v>
      </c>
      <c r="G230" s="132">
        <v>10261.790000000001</v>
      </c>
      <c r="H230" s="132">
        <v>10261.790000000001</v>
      </c>
      <c r="I230" s="138">
        <v>45701</v>
      </c>
      <c r="J230" s="137">
        <v>3956235</v>
      </c>
      <c r="K230" s="139"/>
      <c r="L230" s="139"/>
      <c r="M230" s="140"/>
      <c r="N230" s="140"/>
      <c r="O230" s="140"/>
      <c r="P230" s="141"/>
      <c r="Q230" s="142"/>
      <c r="R230" s="143"/>
    </row>
    <row r="231" spans="1:18" s="144" customFormat="1" ht="23.25" customHeight="1" x14ac:dyDescent="0.25">
      <c r="A231" s="135" t="s">
        <v>5972</v>
      </c>
      <c r="B231" s="129" t="s">
        <v>5973</v>
      </c>
      <c r="C231" s="136" t="s">
        <v>2021</v>
      </c>
      <c r="D231" s="137" t="s">
        <v>5646</v>
      </c>
      <c r="E231" s="137" t="s">
        <v>4908</v>
      </c>
      <c r="F231" s="138">
        <v>45635</v>
      </c>
      <c r="G231" s="132">
        <v>797.5</v>
      </c>
      <c r="H231" s="132">
        <v>797.5</v>
      </c>
      <c r="I231" s="138">
        <v>45699</v>
      </c>
      <c r="J231" s="137">
        <v>3954257</v>
      </c>
      <c r="K231" s="139"/>
      <c r="L231" s="139"/>
      <c r="M231" s="140"/>
      <c r="N231" s="140"/>
      <c r="O231" s="140"/>
      <c r="P231" s="141"/>
      <c r="Q231" s="142"/>
      <c r="R231" s="143"/>
    </row>
    <row r="232" spans="1:18" s="144" customFormat="1" ht="23.25" customHeight="1" x14ac:dyDescent="0.25">
      <c r="A232" s="478" t="s">
        <v>6289</v>
      </c>
      <c r="B232" s="129" t="s">
        <v>6290</v>
      </c>
      <c r="C232" s="136" t="s">
        <v>2021</v>
      </c>
      <c r="D232" s="137" t="s">
        <v>6291</v>
      </c>
      <c r="E232" s="137" t="s">
        <v>4823</v>
      </c>
      <c r="F232" s="138">
        <v>45791</v>
      </c>
      <c r="G232" s="132">
        <v>596.41999999999996</v>
      </c>
      <c r="H232" s="132"/>
      <c r="I232" s="138"/>
      <c r="J232" s="137"/>
      <c r="K232" s="139"/>
      <c r="L232" s="139"/>
      <c r="M232" s="140"/>
      <c r="N232" s="140"/>
      <c r="O232" s="140"/>
      <c r="P232" s="141"/>
      <c r="Q232" s="142"/>
      <c r="R232" s="143"/>
    </row>
    <row r="233" spans="1:18" s="144" customFormat="1" ht="23.25" customHeight="1" x14ac:dyDescent="0.25">
      <c r="A233" s="478" t="s">
        <v>6122</v>
      </c>
      <c r="B233" s="129" t="s">
        <v>6123</v>
      </c>
      <c r="C233" s="136" t="s">
        <v>2021</v>
      </c>
      <c r="D233" s="137" t="s">
        <v>6124</v>
      </c>
      <c r="E233" s="137" t="s">
        <v>5114</v>
      </c>
      <c r="F233" s="138">
        <v>45741</v>
      </c>
      <c r="G233" s="132">
        <v>37381.910000000003</v>
      </c>
      <c r="H233" s="132"/>
      <c r="I233" s="138"/>
      <c r="J233" s="137"/>
      <c r="K233" s="139"/>
      <c r="L233" s="139"/>
      <c r="M233" s="140"/>
      <c r="N233" s="140"/>
      <c r="O233" s="140"/>
      <c r="P233" s="141"/>
      <c r="Q233" s="142"/>
      <c r="R233" s="143"/>
    </row>
    <row r="234" spans="1:18" s="144" customFormat="1" ht="23.25" customHeight="1" x14ac:dyDescent="0.25">
      <c r="A234" s="135" t="s">
        <v>6125</v>
      </c>
      <c r="B234" s="129" t="s">
        <v>6126</v>
      </c>
      <c r="C234" s="136" t="s">
        <v>2021</v>
      </c>
      <c r="D234" s="137" t="s">
        <v>6127</v>
      </c>
      <c r="E234" s="137" t="s">
        <v>1766</v>
      </c>
      <c r="F234" s="138">
        <v>45751</v>
      </c>
      <c r="G234" s="132">
        <v>47221.59</v>
      </c>
      <c r="H234" s="132"/>
      <c r="I234" s="138"/>
      <c r="J234" s="137"/>
      <c r="K234" s="139"/>
      <c r="L234" s="139"/>
      <c r="M234" s="140"/>
      <c r="N234" s="140"/>
      <c r="O234" s="140"/>
      <c r="P234" s="141"/>
      <c r="Q234" s="142"/>
      <c r="R234" s="143"/>
    </row>
    <row r="235" spans="1:18" s="144" customFormat="1" ht="23.25" customHeight="1" x14ac:dyDescent="0.25">
      <c r="A235" s="135" t="s">
        <v>6182</v>
      </c>
      <c r="B235" s="129" t="s">
        <v>6183</v>
      </c>
      <c r="C235" s="136" t="s">
        <v>2021</v>
      </c>
      <c r="D235" s="137" t="s">
        <v>6184</v>
      </c>
      <c r="E235" s="137" t="s">
        <v>6175</v>
      </c>
      <c r="F235" s="138">
        <v>45757</v>
      </c>
      <c r="G235" s="132">
        <v>25197.19</v>
      </c>
      <c r="H235" s="132"/>
      <c r="I235" s="138"/>
      <c r="J235" s="137"/>
      <c r="K235" s="139"/>
      <c r="L235" s="139"/>
      <c r="M235" s="140"/>
      <c r="N235" s="140"/>
      <c r="O235" s="140"/>
      <c r="P235" s="141"/>
      <c r="Q235" s="142"/>
      <c r="R235" s="143"/>
    </row>
    <row r="236" spans="1:18" s="144" customFormat="1" ht="23.25" customHeight="1" x14ac:dyDescent="0.25">
      <c r="A236" s="135" t="s">
        <v>6250</v>
      </c>
      <c r="B236" s="129" t="s">
        <v>6251</v>
      </c>
      <c r="C236" s="136" t="s">
        <v>2021</v>
      </c>
      <c r="D236" s="137" t="s">
        <v>6252</v>
      </c>
      <c r="E236" s="137" t="s">
        <v>4885</v>
      </c>
      <c r="F236" s="138">
        <v>45799</v>
      </c>
      <c r="G236" s="132">
        <v>13138.6</v>
      </c>
      <c r="H236" s="132">
        <v>13138.6</v>
      </c>
      <c r="I236" s="138" t="s">
        <v>6253</v>
      </c>
      <c r="J236" s="137">
        <v>4048733</v>
      </c>
      <c r="K236" s="139"/>
      <c r="L236" s="139"/>
      <c r="M236" s="140"/>
      <c r="N236" s="140"/>
      <c r="O236" s="140"/>
      <c r="P236" s="141"/>
      <c r="Q236" s="142"/>
      <c r="R236" s="143"/>
    </row>
    <row r="237" spans="1:18" s="144" customFormat="1" ht="23.25" customHeight="1" x14ac:dyDescent="0.25">
      <c r="A237" s="135" t="s">
        <v>6085</v>
      </c>
      <c r="B237" s="129" t="s">
        <v>6086</v>
      </c>
      <c r="C237" s="136" t="s">
        <v>2021</v>
      </c>
      <c r="D237" s="137" t="s">
        <v>6087</v>
      </c>
      <c r="E237" s="137" t="s">
        <v>6088</v>
      </c>
      <c r="F237" s="138">
        <v>45734</v>
      </c>
      <c r="G237" s="132">
        <v>750</v>
      </c>
      <c r="H237" s="132">
        <v>756.75</v>
      </c>
      <c r="I237" s="138">
        <v>45834</v>
      </c>
      <c r="J237" s="137">
        <v>4057167</v>
      </c>
      <c r="K237" s="139"/>
      <c r="L237" s="139"/>
      <c r="M237" s="140"/>
      <c r="N237" s="140"/>
      <c r="O237" s="140"/>
      <c r="P237" s="141"/>
      <c r="Q237" s="142"/>
      <c r="R237" s="143"/>
    </row>
    <row r="238" spans="1:18" s="332" customFormat="1" ht="23.25" customHeight="1" x14ac:dyDescent="0.25">
      <c r="A238" s="321" t="s">
        <v>6391</v>
      </c>
      <c r="B238" s="322" t="s">
        <v>6392</v>
      </c>
      <c r="C238" s="323" t="s">
        <v>2021</v>
      </c>
      <c r="D238" s="324" t="s">
        <v>2154</v>
      </c>
      <c r="E238" s="324" t="s">
        <v>4970</v>
      </c>
      <c r="F238" s="325">
        <v>45834</v>
      </c>
      <c r="G238" s="326">
        <v>6741.79</v>
      </c>
      <c r="H238" s="326">
        <v>6741.79</v>
      </c>
      <c r="I238" s="325">
        <v>45932</v>
      </c>
      <c r="J238" s="324">
        <v>4002221</v>
      </c>
      <c r="K238" s="327"/>
      <c r="L238" s="327"/>
      <c r="M238" s="328"/>
      <c r="N238" s="328"/>
      <c r="O238" s="328"/>
      <c r="P238" s="329"/>
      <c r="Q238" s="330"/>
      <c r="R238" s="331"/>
    </row>
    <row r="239" spans="1:18" s="144" customFormat="1" ht="24" customHeight="1" x14ac:dyDescent="0.25">
      <c r="A239" s="135"/>
      <c r="B239" s="129"/>
      <c r="C239" s="136"/>
      <c r="D239" s="137"/>
      <c r="E239" s="137"/>
      <c r="F239" s="138"/>
      <c r="G239" s="132"/>
      <c r="H239" s="132"/>
      <c r="I239" s="138"/>
      <c r="J239" s="137"/>
      <c r="K239" s="139"/>
      <c r="L239" s="139"/>
      <c r="M239" s="140"/>
      <c r="N239" s="140"/>
      <c r="O239" s="140"/>
      <c r="P239" s="141"/>
      <c r="Q239" s="142"/>
      <c r="R239" s="143"/>
    </row>
    <row r="240" spans="1:18" s="144" customFormat="1" x14ac:dyDescent="0.25">
      <c r="A240" s="145" t="s">
        <v>605</v>
      </c>
      <c r="B240" s="129" t="s">
        <v>2010</v>
      </c>
      <c r="C240" s="130" t="s">
        <v>2076</v>
      </c>
      <c r="D240" s="130" t="s">
        <v>2011</v>
      </c>
      <c r="E240" s="130" t="s">
        <v>1619</v>
      </c>
      <c r="F240" s="131">
        <v>43249</v>
      </c>
      <c r="G240" s="132">
        <v>900</v>
      </c>
      <c r="H240" s="132">
        <v>900</v>
      </c>
      <c r="I240" s="138">
        <v>43270</v>
      </c>
      <c r="J240" s="137">
        <v>2466052</v>
      </c>
      <c r="K240" s="139"/>
      <c r="L240" s="139"/>
      <c r="M240" s="140"/>
      <c r="N240" s="140"/>
      <c r="O240" s="140"/>
      <c r="P240" s="141"/>
      <c r="Q240" s="142"/>
      <c r="R240" s="143"/>
    </row>
    <row r="241" spans="1:15" s="7" customFormat="1" x14ac:dyDescent="0.25">
      <c r="A241" s="145" t="s">
        <v>606</v>
      </c>
      <c r="B241" s="129" t="s">
        <v>2012</v>
      </c>
      <c r="C241" s="130" t="s">
        <v>2076</v>
      </c>
      <c r="D241" s="130" t="s">
        <v>2013</v>
      </c>
      <c r="E241" s="130" t="s">
        <v>1600</v>
      </c>
      <c r="F241" s="131">
        <v>43342</v>
      </c>
      <c r="G241" s="132">
        <v>2460</v>
      </c>
      <c r="H241" s="133">
        <v>2460</v>
      </c>
      <c r="I241" s="131">
        <v>43356</v>
      </c>
      <c r="J241" s="130">
        <v>2513917</v>
      </c>
      <c r="K241" s="128"/>
      <c r="L241" s="128"/>
      <c r="M241" s="128"/>
      <c r="N241" s="128"/>
      <c r="O241" s="128"/>
    </row>
    <row r="242" spans="1:15" s="7" customFormat="1" x14ac:dyDescent="0.25">
      <c r="A242" s="145" t="s">
        <v>607</v>
      </c>
      <c r="B242" s="129" t="s">
        <v>2014</v>
      </c>
      <c r="C242" s="130" t="s">
        <v>2021</v>
      </c>
      <c r="D242" s="130" t="s">
        <v>2015</v>
      </c>
      <c r="E242" s="130" t="s">
        <v>1614</v>
      </c>
      <c r="F242" s="131">
        <v>43922</v>
      </c>
      <c r="G242" s="132">
        <v>19644.77</v>
      </c>
      <c r="H242" s="133">
        <v>19644.77</v>
      </c>
      <c r="I242" s="131">
        <v>43923</v>
      </c>
      <c r="J242" s="130">
        <v>2825536</v>
      </c>
      <c r="K242" s="128"/>
      <c r="L242" s="128"/>
      <c r="M242" s="128"/>
      <c r="N242" s="128"/>
      <c r="O242" s="128"/>
    </row>
    <row r="243" spans="1:15" s="7" customFormat="1" x14ac:dyDescent="0.25">
      <c r="A243" s="145" t="s">
        <v>608</v>
      </c>
      <c r="B243" s="129" t="s">
        <v>2016</v>
      </c>
      <c r="C243" s="130" t="s">
        <v>2076</v>
      </c>
      <c r="D243" s="130" t="s">
        <v>2017</v>
      </c>
      <c r="E243" s="130" t="s">
        <v>1614</v>
      </c>
      <c r="F243" s="131">
        <v>43994</v>
      </c>
      <c r="G243" s="132">
        <v>3076.52</v>
      </c>
      <c r="H243" s="133">
        <v>3076.52</v>
      </c>
      <c r="I243" s="131">
        <v>44001</v>
      </c>
      <c r="J243" s="130">
        <v>2871518</v>
      </c>
      <c r="K243" s="128"/>
      <c r="L243" s="128"/>
      <c r="M243" s="128"/>
      <c r="N243" s="128"/>
      <c r="O243" s="128"/>
    </row>
    <row r="244" spans="1:15" s="7" customFormat="1" x14ac:dyDescent="0.25">
      <c r="A244" s="145" t="s">
        <v>6128</v>
      </c>
      <c r="B244" s="129" t="s">
        <v>6129</v>
      </c>
      <c r="C244" s="130" t="s">
        <v>2076</v>
      </c>
      <c r="D244" s="130" t="s">
        <v>6130</v>
      </c>
      <c r="E244" s="130" t="s">
        <v>5504</v>
      </c>
      <c r="F244" s="131">
        <v>44337</v>
      </c>
      <c r="G244" s="132">
        <v>10415.51</v>
      </c>
      <c r="H244" s="133"/>
      <c r="I244" s="131"/>
      <c r="J244" s="130"/>
      <c r="K244" s="128"/>
      <c r="L244" s="128"/>
      <c r="M244" s="128"/>
      <c r="N244" s="128"/>
      <c r="O244" s="128"/>
    </row>
    <row r="245" spans="1:15" s="7" customFormat="1" ht="17.399999999999999" customHeight="1" x14ac:dyDescent="0.25">
      <c r="A245" s="145" t="s">
        <v>6131</v>
      </c>
      <c r="B245" s="129" t="s">
        <v>6132</v>
      </c>
      <c r="C245" s="130" t="s">
        <v>2076</v>
      </c>
      <c r="D245" s="130" t="s">
        <v>6133</v>
      </c>
      <c r="E245" s="130" t="s">
        <v>5339</v>
      </c>
      <c r="F245" s="131">
        <v>44357</v>
      </c>
      <c r="G245" s="132">
        <v>3624</v>
      </c>
      <c r="H245" s="133">
        <v>3624</v>
      </c>
      <c r="I245" s="131">
        <v>45744</v>
      </c>
      <c r="J245" s="130"/>
      <c r="K245" s="128"/>
      <c r="L245" s="128"/>
      <c r="M245" s="128"/>
      <c r="N245" s="128"/>
      <c r="O245" s="128"/>
    </row>
    <row r="246" spans="1:15" s="7" customFormat="1" x14ac:dyDescent="0.25">
      <c r="A246" s="145" t="s">
        <v>3169</v>
      </c>
      <c r="B246" s="129" t="s">
        <v>3170</v>
      </c>
      <c r="C246" s="130" t="s">
        <v>2076</v>
      </c>
      <c r="D246" s="130" t="s">
        <v>1987</v>
      </c>
      <c r="E246" s="130" t="s">
        <v>1610</v>
      </c>
      <c r="F246" s="131">
        <v>44467</v>
      </c>
      <c r="G246" s="132">
        <v>5000</v>
      </c>
      <c r="H246" s="133">
        <v>5000</v>
      </c>
      <c r="I246" s="131">
        <v>44496</v>
      </c>
      <c r="J246" s="130">
        <v>3162444</v>
      </c>
      <c r="K246" s="128"/>
      <c r="L246" s="128"/>
      <c r="M246" s="128"/>
      <c r="N246" s="128"/>
      <c r="O246" s="128"/>
    </row>
    <row r="247" spans="1:15" s="7" customFormat="1" x14ac:dyDescent="0.25">
      <c r="A247" s="145" t="s">
        <v>3395</v>
      </c>
      <c r="B247" s="129" t="s">
        <v>3396</v>
      </c>
      <c r="C247" s="130" t="s">
        <v>2076</v>
      </c>
      <c r="D247" s="130" t="s">
        <v>3397</v>
      </c>
      <c r="E247" s="130" t="s">
        <v>1766</v>
      </c>
      <c r="F247" s="131">
        <v>44718</v>
      </c>
      <c r="G247" s="132">
        <v>578.33000000000004</v>
      </c>
      <c r="H247" s="133">
        <v>578.33000000000004</v>
      </c>
      <c r="I247" s="131">
        <v>44721</v>
      </c>
      <c r="J247" s="130">
        <v>3307417</v>
      </c>
      <c r="K247" s="128"/>
      <c r="L247" s="128"/>
      <c r="M247" s="128"/>
      <c r="N247" s="128"/>
      <c r="O247" s="128"/>
    </row>
    <row r="248" spans="1:15" s="7" customFormat="1" x14ac:dyDescent="0.25">
      <c r="A248" s="145" t="s">
        <v>3533</v>
      </c>
      <c r="B248" s="129" t="s">
        <v>3534</v>
      </c>
      <c r="C248" s="130" t="s">
        <v>2076</v>
      </c>
      <c r="D248" s="130" t="s">
        <v>3535</v>
      </c>
      <c r="E248" s="130" t="s">
        <v>1600</v>
      </c>
      <c r="F248" s="131">
        <v>44784</v>
      </c>
      <c r="G248" s="132">
        <v>26500</v>
      </c>
      <c r="H248" s="133">
        <v>26500</v>
      </c>
      <c r="I248" s="131">
        <v>44790</v>
      </c>
      <c r="J248" s="130">
        <v>3344967</v>
      </c>
      <c r="K248" s="128"/>
      <c r="L248" s="128"/>
      <c r="M248" s="128"/>
      <c r="N248" s="128"/>
      <c r="O248" s="128"/>
    </row>
    <row r="249" spans="1:15" s="7" customFormat="1" x14ac:dyDescent="0.25">
      <c r="A249" s="145" t="s">
        <v>3705</v>
      </c>
      <c r="B249" s="129" t="s">
        <v>3706</v>
      </c>
      <c r="C249" s="130" t="s">
        <v>2076</v>
      </c>
      <c r="D249" s="130" t="s">
        <v>3707</v>
      </c>
      <c r="E249" s="130" t="s">
        <v>1600</v>
      </c>
      <c r="F249" s="131">
        <v>44898</v>
      </c>
      <c r="G249" s="132">
        <v>3798.59</v>
      </c>
      <c r="H249" s="133">
        <v>3798.59</v>
      </c>
      <c r="I249" s="131">
        <v>44916</v>
      </c>
      <c r="J249" s="130">
        <v>3431775</v>
      </c>
      <c r="K249" s="128"/>
      <c r="L249" s="128"/>
      <c r="M249" s="146"/>
      <c r="N249" s="146"/>
      <c r="O249" s="146"/>
    </row>
    <row r="250" spans="1:15" s="7" customFormat="1" x14ac:dyDescent="0.25">
      <c r="A250" s="145" t="s">
        <v>3753</v>
      </c>
      <c r="B250" s="129" t="s">
        <v>3754</v>
      </c>
      <c r="C250" s="130" t="s">
        <v>2076</v>
      </c>
      <c r="D250" s="130" t="s">
        <v>3755</v>
      </c>
      <c r="E250" s="130" t="s">
        <v>1600</v>
      </c>
      <c r="F250" s="131">
        <v>44960</v>
      </c>
      <c r="G250" s="132">
        <v>18150</v>
      </c>
      <c r="H250" s="133">
        <v>18150</v>
      </c>
      <c r="I250" s="131">
        <v>44965</v>
      </c>
      <c r="J250" s="130">
        <v>3455348</v>
      </c>
      <c r="K250" s="128"/>
      <c r="L250" s="128"/>
      <c r="M250" s="146"/>
      <c r="N250" s="146"/>
      <c r="O250" s="146"/>
    </row>
    <row r="251" spans="1:15" s="7" customFormat="1" x14ac:dyDescent="0.25">
      <c r="A251" s="145" t="s">
        <v>4669</v>
      </c>
      <c r="B251" s="129" t="s">
        <v>4670</v>
      </c>
      <c r="C251" s="130" t="s">
        <v>2076</v>
      </c>
      <c r="D251" s="130" t="s">
        <v>4671</v>
      </c>
      <c r="E251" s="130" t="s">
        <v>1630</v>
      </c>
      <c r="F251" s="131">
        <v>45019</v>
      </c>
      <c r="G251" s="132">
        <v>4500</v>
      </c>
      <c r="H251" s="133">
        <v>4622.95</v>
      </c>
      <c r="I251" s="131">
        <v>45366</v>
      </c>
      <c r="J251" s="130">
        <v>3729632</v>
      </c>
      <c r="K251" s="128"/>
      <c r="L251" s="128"/>
      <c r="M251" s="146"/>
      <c r="N251" s="146"/>
      <c r="O251" s="146"/>
    </row>
    <row r="252" spans="1:15" s="7" customFormat="1" x14ac:dyDescent="0.25">
      <c r="A252" s="241" t="s">
        <v>3993</v>
      </c>
      <c r="B252" s="129" t="s">
        <v>3994</v>
      </c>
      <c r="C252" s="130" t="s">
        <v>2076</v>
      </c>
      <c r="D252" s="130" t="s">
        <v>3995</v>
      </c>
      <c r="E252" s="130" t="s">
        <v>1614</v>
      </c>
      <c r="F252" s="131">
        <v>45040</v>
      </c>
      <c r="G252" s="132">
        <v>7483.68</v>
      </c>
      <c r="H252" s="133">
        <v>7483.68</v>
      </c>
      <c r="I252" s="131">
        <v>45036</v>
      </c>
      <c r="J252" s="130">
        <v>3503683</v>
      </c>
      <c r="K252" s="128"/>
      <c r="L252" s="128"/>
      <c r="M252" s="146"/>
      <c r="N252" s="146"/>
      <c r="O252" s="146"/>
    </row>
    <row r="253" spans="1:15" s="7" customFormat="1" x14ac:dyDescent="0.25">
      <c r="A253" s="241" t="s">
        <v>4168</v>
      </c>
      <c r="B253" s="129" t="s">
        <v>4170</v>
      </c>
      <c r="C253" s="130" t="s">
        <v>2076</v>
      </c>
      <c r="D253" s="130" t="s">
        <v>4171</v>
      </c>
      <c r="E253" s="130" t="s">
        <v>1614</v>
      </c>
      <c r="F253" s="131">
        <v>45028</v>
      </c>
      <c r="G253" s="132">
        <v>2854.68</v>
      </c>
      <c r="H253" s="133">
        <v>2854.68</v>
      </c>
      <c r="I253" s="130" t="s">
        <v>4172</v>
      </c>
      <c r="J253" s="130">
        <v>3548109</v>
      </c>
      <c r="K253" s="128"/>
      <c r="L253" s="128"/>
      <c r="M253" s="146"/>
      <c r="N253" s="146"/>
      <c r="O253" s="146"/>
    </row>
    <row r="254" spans="1:15" s="7" customFormat="1" x14ac:dyDescent="0.25">
      <c r="A254" s="241" t="s">
        <v>4169</v>
      </c>
      <c r="B254" s="129" t="s">
        <v>4170</v>
      </c>
      <c r="C254" s="130" t="s">
        <v>2076</v>
      </c>
      <c r="D254" s="130" t="s">
        <v>2206</v>
      </c>
      <c r="E254" s="130" t="s">
        <v>1610</v>
      </c>
      <c r="F254" s="131">
        <v>45084</v>
      </c>
      <c r="G254" s="132">
        <v>951.24</v>
      </c>
      <c r="H254" s="133">
        <v>951.24</v>
      </c>
      <c r="I254" s="131">
        <v>45096</v>
      </c>
      <c r="J254" s="130">
        <v>3547745</v>
      </c>
      <c r="K254" s="128"/>
      <c r="L254" s="128"/>
      <c r="M254" s="146"/>
      <c r="N254" s="146"/>
      <c r="O254" s="146"/>
    </row>
    <row r="255" spans="1:15" s="7" customFormat="1" x14ac:dyDescent="0.25">
      <c r="A255" s="241" t="s">
        <v>4649</v>
      </c>
      <c r="B255" s="129" t="s">
        <v>4650</v>
      </c>
      <c r="C255" s="130" t="s">
        <v>2076</v>
      </c>
      <c r="D255" s="130" t="s">
        <v>4651</v>
      </c>
      <c r="E255" s="130" t="s">
        <v>1600</v>
      </c>
      <c r="F255" s="131">
        <v>45174</v>
      </c>
      <c r="G255" s="132">
        <v>2400</v>
      </c>
      <c r="H255" s="133">
        <v>2400</v>
      </c>
      <c r="I255" s="131">
        <v>45195</v>
      </c>
      <c r="J255" s="130">
        <v>3586151</v>
      </c>
      <c r="K255" s="128"/>
      <c r="L255" s="128"/>
      <c r="M255" s="146"/>
      <c r="N255" s="146"/>
      <c r="O255" s="146"/>
    </row>
    <row r="256" spans="1:15" s="7" customFormat="1" x14ac:dyDescent="0.25">
      <c r="A256" s="241" t="s">
        <v>4771</v>
      </c>
      <c r="B256" s="129" t="s">
        <v>4772</v>
      </c>
      <c r="C256" s="130" t="s">
        <v>2076</v>
      </c>
      <c r="D256" s="130" t="s">
        <v>2006</v>
      </c>
      <c r="E256" s="130" t="s">
        <v>1612</v>
      </c>
      <c r="F256" s="131">
        <v>45163</v>
      </c>
      <c r="G256" s="132">
        <v>4000</v>
      </c>
      <c r="H256" s="133">
        <v>4000</v>
      </c>
      <c r="I256" s="131">
        <v>45267</v>
      </c>
      <c r="J256" s="130">
        <v>3665561</v>
      </c>
      <c r="K256" s="128"/>
      <c r="L256" s="128"/>
      <c r="M256" s="146"/>
      <c r="N256" s="146"/>
      <c r="O256" s="146"/>
    </row>
    <row r="257" spans="1:15" s="7" customFormat="1" x14ac:dyDescent="0.25">
      <c r="A257" s="128" t="s">
        <v>4723</v>
      </c>
      <c r="B257" s="129" t="s">
        <v>3994</v>
      </c>
      <c r="C257" s="130" t="s">
        <v>2076</v>
      </c>
      <c r="D257" s="130" t="s">
        <v>4724</v>
      </c>
      <c r="E257" s="130" t="s">
        <v>1614</v>
      </c>
      <c r="F257" s="131">
        <v>45229</v>
      </c>
      <c r="G257" s="132">
        <v>996.53</v>
      </c>
      <c r="H257" s="133">
        <v>996.53</v>
      </c>
      <c r="I257" s="131">
        <v>45230</v>
      </c>
      <c r="J257" s="130">
        <v>3632949</v>
      </c>
      <c r="K257" s="128"/>
      <c r="L257" s="128"/>
      <c r="M257" s="146"/>
      <c r="N257" s="146"/>
      <c r="O257" s="146"/>
    </row>
    <row r="258" spans="1:15" s="7" customFormat="1" ht="34.799999999999997" x14ac:dyDescent="0.25">
      <c r="A258" s="128" t="s">
        <v>4594</v>
      </c>
      <c r="B258" s="129" t="s">
        <v>4595</v>
      </c>
      <c r="C258" s="130" t="s">
        <v>2076</v>
      </c>
      <c r="D258" s="130" t="s">
        <v>4596</v>
      </c>
      <c r="E258" s="130" t="s">
        <v>1614</v>
      </c>
      <c r="F258" s="131">
        <v>45169</v>
      </c>
      <c r="G258" s="132">
        <v>861.39</v>
      </c>
      <c r="H258" s="133">
        <v>861.39</v>
      </c>
      <c r="I258" s="131">
        <v>45176</v>
      </c>
      <c r="J258" s="130">
        <v>3604399</v>
      </c>
      <c r="K258" s="128"/>
      <c r="L258" s="128"/>
      <c r="M258" s="146"/>
      <c r="N258" s="146"/>
      <c r="O258" s="146"/>
    </row>
    <row r="259" spans="1:15" s="7" customFormat="1" ht="20.399999999999999" customHeight="1" x14ac:dyDescent="0.25">
      <c r="A259" s="128" t="s">
        <v>4668</v>
      </c>
      <c r="B259" s="129" t="s">
        <v>4672</v>
      </c>
      <c r="C259" s="130" t="s">
        <v>2076</v>
      </c>
      <c r="D259" s="130" t="s">
        <v>4673</v>
      </c>
      <c r="E259" s="130" t="s">
        <v>1614</v>
      </c>
      <c r="F259" s="131">
        <v>45173</v>
      </c>
      <c r="G259" s="132">
        <v>2234.98</v>
      </c>
      <c r="H259" s="133">
        <v>2234.98</v>
      </c>
      <c r="I259" s="131">
        <v>45222</v>
      </c>
      <c r="J259" s="130">
        <v>3628193</v>
      </c>
      <c r="K259" s="128"/>
      <c r="L259" s="128"/>
      <c r="M259" s="146"/>
      <c r="N259" s="146"/>
      <c r="O259" s="146"/>
    </row>
    <row r="260" spans="1:15" s="7" customFormat="1" ht="18" customHeight="1" x14ac:dyDescent="0.25">
      <c r="A260" s="738" t="s">
        <v>4773</v>
      </c>
      <c r="B260" s="740" t="s">
        <v>4774</v>
      </c>
      <c r="C260" s="742" t="s">
        <v>2076</v>
      </c>
      <c r="D260" s="742" t="s">
        <v>4775</v>
      </c>
      <c r="E260" s="742" t="s">
        <v>4732</v>
      </c>
      <c r="F260" s="724">
        <v>45222</v>
      </c>
      <c r="G260" s="132">
        <v>5098.17</v>
      </c>
      <c r="H260" s="133">
        <v>5098.17</v>
      </c>
      <c r="I260" s="131">
        <v>45254</v>
      </c>
      <c r="J260" s="130">
        <v>3651392</v>
      </c>
      <c r="K260" s="128"/>
      <c r="L260" s="128"/>
      <c r="M260" s="146"/>
      <c r="N260" s="146"/>
      <c r="O260" s="146"/>
    </row>
    <row r="261" spans="1:15" s="4" customFormat="1" ht="19.5" customHeight="1" x14ac:dyDescent="0.25">
      <c r="A261" s="739"/>
      <c r="B261" s="741"/>
      <c r="C261" s="743"/>
      <c r="D261" s="743"/>
      <c r="E261" s="743"/>
      <c r="F261" s="725"/>
      <c r="G261" s="132"/>
      <c r="H261" s="133"/>
      <c r="I261" s="130"/>
      <c r="J261" s="130"/>
      <c r="K261" s="128"/>
      <c r="L261" s="128"/>
      <c r="M261" s="146"/>
      <c r="N261" s="146"/>
      <c r="O261" s="146"/>
    </row>
    <row r="262" spans="1:15" s="7" customFormat="1" ht="18" customHeight="1" x14ac:dyDescent="0.25">
      <c r="A262" s="128" t="s">
        <v>5092</v>
      </c>
      <c r="B262" s="129" t="s">
        <v>5093</v>
      </c>
      <c r="C262" s="130" t="s">
        <v>2076</v>
      </c>
      <c r="D262" s="130" t="s">
        <v>5094</v>
      </c>
      <c r="E262" s="130" t="s">
        <v>4823</v>
      </c>
      <c r="F262" s="131">
        <v>45232</v>
      </c>
      <c r="G262" s="132">
        <v>852.5</v>
      </c>
      <c r="H262" s="133"/>
      <c r="I262" s="130"/>
      <c r="J262" s="130"/>
      <c r="K262" s="128"/>
      <c r="L262" s="128"/>
      <c r="M262" s="146"/>
      <c r="N262" s="146"/>
      <c r="O262" s="146"/>
    </row>
    <row r="263" spans="1:15" s="7" customFormat="1" ht="18" customHeight="1" x14ac:dyDescent="0.25">
      <c r="A263" s="128" t="s">
        <v>5095</v>
      </c>
      <c r="B263" s="129" t="s">
        <v>5096</v>
      </c>
      <c r="C263" s="130" t="s">
        <v>2076</v>
      </c>
      <c r="D263" s="130" t="s">
        <v>5097</v>
      </c>
      <c r="E263" s="130" t="s">
        <v>4808</v>
      </c>
      <c r="F263" s="131">
        <v>45243</v>
      </c>
      <c r="G263" s="132">
        <v>37197.769999999997</v>
      </c>
      <c r="H263" s="133"/>
      <c r="I263" s="130"/>
      <c r="J263" s="130"/>
      <c r="K263" s="128"/>
      <c r="L263" s="128"/>
      <c r="M263" s="146"/>
      <c r="N263" s="146"/>
      <c r="O263" s="146"/>
    </row>
    <row r="264" spans="1:15" s="7" customFormat="1" x14ac:dyDescent="0.25">
      <c r="A264" s="128" t="s">
        <v>5142</v>
      </c>
      <c r="B264" s="129" t="s">
        <v>5143</v>
      </c>
      <c r="C264" s="130" t="s">
        <v>2076</v>
      </c>
      <c r="D264" s="130" t="s">
        <v>5144</v>
      </c>
      <c r="E264" s="130" t="s">
        <v>1616</v>
      </c>
      <c r="F264" s="131">
        <v>45261</v>
      </c>
      <c r="G264" s="133">
        <v>2500</v>
      </c>
      <c r="H264" s="133">
        <v>2500</v>
      </c>
      <c r="I264" s="131">
        <v>45307</v>
      </c>
      <c r="J264" s="130">
        <v>3683842</v>
      </c>
      <c r="K264" s="128"/>
      <c r="L264" s="128"/>
      <c r="M264" s="146"/>
      <c r="N264" s="146"/>
      <c r="O264" s="146"/>
    </row>
    <row r="265" spans="1:15" s="4" customFormat="1" x14ac:dyDescent="0.25">
      <c r="A265" s="128" t="s">
        <v>5098</v>
      </c>
      <c r="B265" s="129" t="s">
        <v>5099</v>
      </c>
      <c r="C265" s="130" t="s">
        <v>2076</v>
      </c>
      <c r="D265" s="130" t="s">
        <v>5358</v>
      </c>
      <c r="E265" s="130" t="s">
        <v>4858</v>
      </c>
      <c r="F265" s="131">
        <v>45272</v>
      </c>
      <c r="G265" s="133">
        <v>787.37</v>
      </c>
      <c r="H265" s="133">
        <v>787.37</v>
      </c>
      <c r="I265" s="131">
        <v>45295</v>
      </c>
      <c r="J265" s="130">
        <v>3678637</v>
      </c>
      <c r="K265" s="128"/>
      <c r="L265" s="128"/>
      <c r="M265" s="146"/>
      <c r="N265" s="146"/>
      <c r="O265" s="146"/>
    </row>
    <row r="266" spans="1:15" s="4" customFormat="1" ht="17.399999999999999" customHeight="1" x14ac:dyDescent="0.25">
      <c r="A266" s="128" t="s">
        <v>6254</v>
      </c>
      <c r="B266" s="129" t="s">
        <v>6255</v>
      </c>
      <c r="C266" s="130" t="s">
        <v>2076</v>
      </c>
      <c r="D266" s="130" t="s">
        <v>6256</v>
      </c>
      <c r="E266" s="130" t="s">
        <v>4908</v>
      </c>
      <c r="F266" s="131">
        <v>45814</v>
      </c>
      <c r="G266" s="133">
        <v>13150</v>
      </c>
      <c r="H266" s="133"/>
      <c r="I266" s="130"/>
      <c r="J266" s="130"/>
      <c r="K266" s="128"/>
      <c r="L266" s="128"/>
      <c r="M266" s="146"/>
      <c r="N266" s="146"/>
      <c r="O266" s="146"/>
    </row>
    <row r="267" spans="1:15" s="4" customFormat="1" ht="36" customHeight="1" x14ac:dyDescent="0.25">
      <c r="A267" s="128" t="s">
        <v>5473</v>
      </c>
      <c r="B267" s="129" t="s">
        <v>5474</v>
      </c>
      <c r="C267" s="130" t="s">
        <v>2076</v>
      </c>
      <c r="D267" s="130" t="s">
        <v>5475</v>
      </c>
      <c r="E267" s="130" t="s">
        <v>4823</v>
      </c>
      <c r="F267" s="131">
        <v>45314</v>
      </c>
      <c r="G267" s="133">
        <v>2300</v>
      </c>
      <c r="H267" s="133"/>
      <c r="I267" s="131"/>
      <c r="J267" s="130"/>
      <c r="K267" s="128"/>
      <c r="L267" s="128"/>
      <c r="M267" s="146"/>
      <c r="N267" s="146"/>
      <c r="O267" s="146"/>
    </row>
    <row r="268" spans="1:15" s="4" customFormat="1" x14ac:dyDescent="0.25">
      <c r="A268" s="128" t="s">
        <v>5441</v>
      </c>
      <c r="B268" s="129" t="s">
        <v>5442</v>
      </c>
      <c r="C268" s="130" t="s">
        <v>2076</v>
      </c>
      <c r="D268" s="130" t="s">
        <v>5443</v>
      </c>
      <c r="E268" s="130" t="s">
        <v>4823</v>
      </c>
      <c r="F268" s="131">
        <v>45339</v>
      </c>
      <c r="G268" s="133">
        <v>15534.4</v>
      </c>
      <c r="H268" s="133"/>
      <c r="I268" s="130"/>
      <c r="J268" s="130"/>
      <c r="K268" s="128"/>
      <c r="L268" s="128"/>
      <c r="M268" s="146"/>
      <c r="N268" s="146"/>
      <c r="O268" s="146"/>
    </row>
    <row r="269" spans="1:15" s="4" customFormat="1" x14ac:dyDescent="0.25">
      <c r="A269" s="175" t="s">
        <v>5444</v>
      </c>
      <c r="B269" s="129" t="s">
        <v>5445</v>
      </c>
      <c r="C269" s="130" t="s">
        <v>2076</v>
      </c>
      <c r="D269" s="130" t="s">
        <v>3397</v>
      </c>
      <c r="E269" s="130" t="s">
        <v>5048</v>
      </c>
      <c r="F269" s="131">
        <v>45394</v>
      </c>
      <c r="G269" s="133">
        <v>7093.77</v>
      </c>
      <c r="H269" s="133"/>
      <c r="I269" s="130"/>
      <c r="J269" s="130"/>
      <c r="K269" s="128"/>
      <c r="L269" s="128"/>
      <c r="M269" s="146"/>
      <c r="N269" s="146"/>
      <c r="O269" s="146"/>
    </row>
    <row r="270" spans="1:15" s="4" customFormat="1" x14ac:dyDescent="0.25">
      <c r="A270" s="128" t="s">
        <v>5446</v>
      </c>
      <c r="B270" s="129" t="s">
        <v>5447</v>
      </c>
      <c r="C270" s="130" t="s">
        <v>2076</v>
      </c>
      <c r="D270" s="130" t="s">
        <v>5448</v>
      </c>
      <c r="E270" s="130" t="s">
        <v>4950</v>
      </c>
      <c r="F270" s="131">
        <v>45397</v>
      </c>
      <c r="G270" s="133">
        <v>3509</v>
      </c>
      <c r="H270" s="133"/>
      <c r="I270" s="130"/>
      <c r="J270" s="130"/>
      <c r="K270" s="128"/>
      <c r="L270" s="128"/>
      <c r="M270" s="146"/>
      <c r="N270" s="146"/>
      <c r="O270" s="146"/>
    </row>
    <row r="271" spans="1:15" s="4" customFormat="1" x14ac:dyDescent="0.25">
      <c r="A271" s="175" t="s">
        <v>5687</v>
      </c>
      <c r="B271" s="129" t="s">
        <v>5688</v>
      </c>
      <c r="C271" s="130" t="s">
        <v>2076</v>
      </c>
      <c r="D271" s="130" t="s">
        <v>5689</v>
      </c>
      <c r="E271" s="130" t="s">
        <v>4823</v>
      </c>
      <c r="F271" s="131">
        <v>45462</v>
      </c>
      <c r="G271" s="133">
        <v>2100.67</v>
      </c>
      <c r="H271" s="133">
        <v>2100.67</v>
      </c>
      <c r="I271" s="131">
        <v>45554</v>
      </c>
      <c r="J271" s="130">
        <v>3860514</v>
      </c>
      <c r="K271" s="128"/>
      <c r="L271" s="128"/>
      <c r="M271" s="146"/>
      <c r="N271" s="146"/>
      <c r="O271" s="146"/>
    </row>
    <row r="272" spans="1:15" s="4" customFormat="1" ht="34.799999999999997" x14ac:dyDescent="0.25">
      <c r="A272" s="175" t="s">
        <v>5974</v>
      </c>
      <c r="B272" s="129" t="s">
        <v>5975</v>
      </c>
      <c r="C272" s="130" t="s">
        <v>2076</v>
      </c>
      <c r="D272" s="130" t="s">
        <v>2087</v>
      </c>
      <c r="E272" s="130" t="s">
        <v>5976</v>
      </c>
      <c r="F272" s="131">
        <v>45481</v>
      </c>
      <c r="G272" s="133">
        <v>5891.8</v>
      </c>
      <c r="H272" s="133">
        <v>5891.8</v>
      </c>
      <c r="I272" s="131">
        <v>45678</v>
      </c>
      <c r="J272" s="130">
        <v>3941822</v>
      </c>
      <c r="K272" s="128"/>
      <c r="L272" s="128"/>
      <c r="M272" s="146"/>
      <c r="N272" s="146"/>
      <c r="O272" s="146"/>
    </row>
    <row r="273" spans="1:15" s="4" customFormat="1" x14ac:dyDescent="0.25">
      <c r="A273" s="128" t="s">
        <v>5691</v>
      </c>
      <c r="B273" s="129" t="s">
        <v>5690</v>
      </c>
      <c r="C273" s="130" t="s">
        <v>2076</v>
      </c>
      <c r="D273" s="130" t="s">
        <v>5692</v>
      </c>
      <c r="E273" s="130" t="s">
        <v>4984</v>
      </c>
      <c r="F273" s="131">
        <v>45519</v>
      </c>
      <c r="G273" s="133">
        <v>8974.06</v>
      </c>
      <c r="H273" s="133">
        <v>8974.06</v>
      </c>
      <c r="I273" s="131">
        <v>45552</v>
      </c>
      <c r="J273" s="130">
        <v>3858528</v>
      </c>
      <c r="K273" s="128"/>
      <c r="L273" s="128"/>
      <c r="M273" s="146"/>
      <c r="N273" s="146"/>
      <c r="O273" s="146"/>
    </row>
    <row r="274" spans="1:15" s="4" customFormat="1" x14ac:dyDescent="0.25">
      <c r="A274" s="128" t="s">
        <v>6134</v>
      </c>
      <c r="B274" s="129" t="s">
        <v>6136</v>
      </c>
      <c r="C274" s="130" t="s">
        <v>2076</v>
      </c>
      <c r="D274" s="130" t="s">
        <v>6137</v>
      </c>
      <c r="E274" s="130" t="s">
        <v>4885</v>
      </c>
      <c r="F274" s="131">
        <v>45744</v>
      </c>
      <c r="G274" s="133">
        <v>7000</v>
      </c>
      <c r="H274" s="133">
        <v>7000</v>
      </c>
      <c r="I274" s="131">
        <v>45750</v>
      </c>
      <c r="J274" s="130">
        <v>3997634</v>
      </c>
      <c r="K274" s="128"/>
      <c r="L274" s="128"/>
      <c r="M274" s="146"/>
      <c r="N274" s="146"/>
      <c r="O274" s="146"/>
    </row>
    <row r="275" spans="1:15" s="4" customFormat="1" ht="34.799999999999997" x14ac:dyDescent="0.25">
      <c r="A275" s="128" t="s">
        <v>6135</v>
      </c>
      <c r="B275" s="129" t="s">
        <v>6138</v>
      </c>
      <c r="C275" s="130" t="s">
        <v>2076</v>
      </c>
      <c r="D275" s="130" t="s">
        <v>6139</v>
      </c>
      <c r="E275" s="130" t="s">
        <v>3671</v>
      </c>
      <c r="F275" s="131">
        <v>45698</v>
      </c>
      <c r="G275" s="133">
        <v>52290.21</v>
      </c>
      <c r="H275" s="133">
        <v>52290.21</v>
      </c>
      <c r="I275" s="131">
        <v>45743</v>
      </c>
      <c r="J275" s="130">
        <v>3994611</v>
      </c>
      <c r="K275" s="128"/>
      <c r="L275" s="128"/>
      <c r="M275" s="146"/>
      <c r="N275" s="146"/>
      <c r="O275" s="146"/>
    </row>
    <row r="276" spans="1:15" s="4" customFormat="1" x14ac:dyDescent="0.25">
      <c r="A276" s="128" t="s">
        <v>6266</v>
      </c>
      <c r="B276" s="129" t="s">
        <v>6268</v>
      </c>
      <c r="C276" s="130" t="s">
        <v>2076</v>
      </c>
      <c r="D276" s="130" t="s">
        <v>6269</v>
      </c>
      <c r="E276" s="130" t="s">
        <v>5457</v>
      </c>
      <c r="F276" s="131">
        <v>45789</v>
      </c>
      <c r="G276" s="133">
        <v>4500</v>
      </c>
      <c r="H276" s="133"/>
      <c r="I276" s="130"/>
      <c r="J276" s="130"/>
      <c r="K276" s="128"/>
      <c r="L276" s="128"/>
      <c r="M276" s="146"/>
      <c r="N276" s="146"/>
      <c r="O276" s="146"/>
    </row>
    <row r="277" spans="1:15" s="4" customFormat="1" ht="17.399999999999999" customHeight="1" x14ac:dyDescent="0.25">
      <c r="A277" s="128" t="s">
        <v>6267</v>
      </c>
      <c r="B277" s="129" t="s">
        <v>6255</v>
      </c>
      <c r="C277" s="130" t="s">
        <v>2076</v>
      </c>
      <c r="D277" s="130" t="s">
        <v>2392</v>
      </c>
      <c r="E277" s="130" t="s">
        <v>4993</v>
      </c>
      <c r="F277" s="131">
        <v>45814</v>
      </c>
      <c r="G277" s="133">
        <v>13150</v>
      </c>
      <c r="H277" s="133"/>
      <c r="I277" s="130"/>
      <c r="J277" s="130"/>
      <c r="K277" s="128"/>
      <c r="L277" s="128"/>
      <c r="M277" s="146"/>
      <c r="N277" s="146"/>
      <c r="O277" s="146"/>
    </row>
    <row r="278" spans="1:15" s="456" customFormat="1" x14ac:dyDescent="0.25">
      <c r="A278" s="473" t="s">
        <v>6358</v>
      </c>
      <c r="B278" s="322" t="s">
        <v>6359</v>
      </c>
      <c r="C278" s="474" t="s">
        <v>2076</v>
      </c>
      <c r="D278" s="474" t="s">
        <v>6360</v>
      </c>
      <c r="E278" s="474" t="s">
        <v>4837</v>
      </c>
      <c r="F278" s="475">
        <v>45883</v>
      </c>
      <c r="G278" s="476">
        <v>750</v>
      </c>
      <c r="H278" s="476">
        <v>750</v>
      </c>
      <c r="I278" s="475">
        <v>45883</v>
      </c>
      <c r="J278" s="474">
        <v>4086299</v>
      </c>
      <c r="K278" s="473"/>
      <c r="L278" s="473"/>
      <c r="M278" s="489"/>
      <c r="N278" s="489"/>
      <c r="O278" s="489"/>
    </row>
    <row r="279" spans="1:15" s="456" customFormat="1" x14ac:dyDescent="0.25">
      <c r="A279" s="473" t="s">
        <v>6488</v>
      </c>
      <c r="B279" s="322" t="s">
        <v>1714</v>
      </c>
      <c r="C279" s="474" t="s">
        <v>2076</v>
      </c>
      <c r="D279" s="474" t="s">
        <v>6490</v>
      </c>
      <c r="E279" s="474" t="s">
        <v>1600</v>
      </c>
      <c r="F279" s="475">
        <v>45965</v>
      </c>
      <c r="G279" s="476">
        <v>2209.04</v>
      </c>
      <c r="H279" s="476">
        <v>2209.04</v>
      </c>
      <c r="I279" s="475">
        <v>45979</v>
      </c>
      <c r="J279" s="474">
        <v>4162847</v>
      </c>
      <c r="K279" s="473"/>
      <c r="L279" s="473"/>
      <c r="M279" s="489"/>
      <c r="N279" s="489"/>
      <c r="O279" s="489"/>
    </row>
    <row r="280" spans="1:15" s="456" customFormat="1" ht="18" customHeight="1" x14ac:dyDescent="0.25">
      <c r="A280" s="473" t="s">
        <v>6489</v>
      </c>
      <c r="B280" s="322" t="s">
        <v>6491</v>
      </c>
      <c r="C280" s="474" t="s">
        <v>2076</v>
      </c>
      <c r="D280" s="474" t="s">
        <v>6492</v>
      </c>
      <c r="E280" s="474" t="s">
        <v>1600</v>
      </c>
      <c r="F280" s="475">
        <v>45968</v>
      </c>
      <c r="G280" s="476">
        <v>2042.4</v>
      </c>
      <c r="H280" s="476">
        <v>2042.4</v>
      </c>
      <c r="I280" s="475">
        <v>45976</v>
      </c>
      <c r="J280" s="474">
        <v>4162797</v>
      </c>
      <c r="K280" s="473"/>
      <c r="L280" s="473"/>
      <c r="M280" s="489"/>
      <c r="N280" s="489"/>
      <c r="O280" s="489"/>
    </row>
    <row r="281" spans="1:15" s="456" customFormat="1" ht="18" customHeight="1" x14ac:dyDescent="0.25">
      <c r="A281" s="473" t="s">
        <v>6568</v>
      </c>
      <c r="B281" s="322" t="s">
        <v>6569</v>
      </c>
      <c r="C281" s="474" t="s">
        <v>2076</v>
      </c>
      <c r="D281" s="474" t="s">
        <v>6570</v>
      </c>
      <c r="E281" s="474" t="s">
        <v>4732</v>
      </c>
      <c r="F281" s="475">
        <v>45982</v>
      </c>
      <c r="G281" s="476">
        <v>890</v>
      </c>
      <c r="H281" s="476"/>
      <c r="I281" s="475"/>
      <c r="J281" s="474"/>
      <c r="K281" s="473"/>
      <c r="L281" s="473"/>
      <c r="M281" s="489"/>
      <c r="N281" s="489"/>
      <c r="O281" s="489"/>
    </row>
    <row r="282" spans="1:15" s="456" customFormat="1" x14ac:dyDescent="0.25">
      <c r="A282" s="473" t="s">
        <v>6519</v>
      </c>
      <c r="B282" s="322" t="s">
        <v>6520</v>
      </c>
      <c r="C282" s="474" t="s">
        <v>2076</v>
      </c>
      <c r="D282" s="474" t="s">
        <v>6521</v>
      </c>
      <c r="E282" s="474" t="s">
        <v>1600</v>
      </c>
      <c r="F282" s="475">
        <v>45988</v>
      </c>
      <c r="G282" s="476">
        <v>884.3</v>
      </c>
      <c r="H282" s="476">
        <v>884.3</v>
      </c>
      <c r="I282" s="475">
        <v>46028</v>
      </c>
      <c r="J282" s="474">
        <v>4200480</v>
      </c>
      <c r="K282" s="473"/>
      <c r="L282" s="473"/>
      <c r="M282" s="489"/>
      <c r="N282" s="489"/>
      <c r="O282" s="489"/>
    </row>
    <row r="283" spans="1:15" x14ac:dyDescent="0.25">
      <c r="G283" s="133"/>
    </row>
    <row r="284" spans="1:15" x14ac:dyDescent="0.25">
      <c r="G284" s="133"/>
    </row>
    <row r="285" spans="1:15" x14ac:dyDescent="0.25">
      <c r="G285" s="133"/>
    </row>
    <row r="286" spans="1:15" x14ac:dyDescent="0.25">
      <c r="G286" s="133"/>
    </row>
    <row r="287" spans="1:15" x14ac:dyDescent="0.25">
      <c r="G287" s="133"/>
    </row>
    <row r="288" spans="1:15" x14ac:dyDescent="0.25">
      <c r="G288" s="133"/>
    </row>
    <row r="289" spans="7:7" x14ac:dyDescent="0.25">
      <c r="G289" s="133"/>
    </row>
    <row r="290" spans="7:7" x14ac:dyDescent="0.25">
      <c r="G290" s="133"/>
    </row>
    <row r="291" spans="7:7" x14ac:dyDescent="0.25">
      <c r="G291" s="133"/>
    </row>
    <row r="292" spans="7:7" x14ac:dyDescent="0.25">
      <c r="G292" s="133"/>
    </row>
    <row r="293" spans="7:7" x14ac:dyDescent="0.25">
      <c r="G293" s="133"/>
    </row>
    <row r="294" spans="7:7" x14ac:dyDescent="0.25">
      <c r="G294" s="133"/>
    </row>
  </sheetData>
  <mergeCells count="57">
    <mergeCell ref="C159:C160"/>
    <mergeCell ref="E159:E160"/>
    <mergeCell ref="G82:G84"/>
    <mergeCell ref="F82:F84"/>
    <mergeCell ref="L134:O134"/>
    <mergeCell ref="C106:C107"/>
    <mergeCell ref="D106:D107"/>
    <mergeCell ref="H227:J227"/>
    <mergeCell ref="A89:A90"/>
    <mergeCell ref="B89:B90"/>
    <mergeCell ref="C89:C90"/>
    <mergeCell ref="D89:D90"/>
    <mergeCell ref="E89:E90"/>
    <mergeCell ref="A148:A149"/>
    <mergeCell ref="B148:B149"/>
    <mergeCell ref="C148:C149"/>
    <mergeCell ref="D148:D149"/>
    <mergeCell ref="E148:E149"/>
    <mergeCell ref="A120:A122"/>
    <mergeCell ref="A159:A160"/>
    <mergeCell ref="E95:E98"/>
    <mergeCell ref="E106:E107"/>
    <mergeCell ref="F106:F107"/>
    <mergeCell ref="A82:A84"/>
    <mergeCell ref="F95:F98"/>
    <mergeCell ref="B82:B84"/>
    <mergeCell ref="C82:C84"/>
    <mergeCell ref="D82:D84"/>
    <mergeCell ref="E82:E84"/>
    <mergeCell ref="A106:A107"/>
    <mergeCell ref="D159:D160"/>
    <mergeCell ref="A1:O1"/>
    <mergeCell ref="A30:A31"/>
    <mergeCell ref="C30:C31"/>
    <mergeCell ref="D30:D31"/>
    <mergeCell ref="E30:E31"/>
    <mergeCell ref="A45:A46"/>
    <mergeCell ref="C45:C46"/>
    <mergeCell ref="D45:D46"/>
    <mergeCell ref="E45:E46"/>
    <mergeCell ref="A95:A98"/>
    <mergeCell ref="C95:C98"/>
    <mergeCell ref="D95:D98"/>
    <mergeCell ref="F89:F90"/>
    <mergeCell ref="F159:F160"/>
    <mergeCell ref="F260:F261"/>
    <mergeCell ref="A175:A177"/>
    <mergeCell ref="C175:C177"/>
    <mergeCell ref="D175:D177"/>
    <mergeCell ref="E175:E177"/>
    <mergeCell ref="F175:F177"/>
    <mergeCell ref="A260:A261"/>
    <mergeCell ref="B260:B261"/>
    <mergeCell ref="C260:C261"/>
    <mergeCell ref="D260:D261"/>
    <mergeCell ref="E260:E261"/>
    <mergeCell ref="B206:B207"/>
  </mergeCells>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50"/>
  <sheetViews>
    <sheetView workbookViewId="0">
      <pane xSplit="1" ySplit="2" topLeftCell="F27" activePane="bottomRight" state="frozen"/>
      <selection activeCell="B120" sqref="B120"/>
      <selection pane="topRight" activeCell="B120" sqref="B120"/>
      <selection pane="bottomLeft" activeCell="B120" sqref="B120"/>
      <selection pane="bottomRight" activeCell="P28" sqref="P28"/>
    </sheetView>
  </sheetViews>
  <sheetFormatPr defaultRowHeight="13.8" x14ac:dyDescent="0.25"/>
  <cols>
    <col min="1" max="1" width="11.6640625" style="26" bestFit="1" customWidth="1"/>
    <col min="2" max="2" width="80.6640625" style="34" customWidth="1"/>
    <col min="3" max="3" width="22.5546875" style="26" bestFit="1" customWidth="1"/>
    <col min="4" max="4" width="21.44140625" style="26" bestFit="1" customWidth="1"/>
    <col min="5" max="5" width="18.109375" style="26" bestFit="1" customWidth="1"/>
    <col min="6" max="6" width="15.44140625" style="26" bestFit="1" customWidth="1"/>
    <col min="7" max="7" width="16" style="26" bestFit="1" customWidth="1"/>
    <col min="8" max="8" width="13.5546875" style="26" bestFit="1" customWidth="1"/>
    <col min="9" max="9" width="12.44140625" style="26" bestFit="1" customWidth="1"/>
    <col min="10" max="10" width="16" style="26" bestFit="1" customWidth="1"/>
    <col min="11" max="11" width="15.5546875" style="26" bestFit="1" customWidth="1"/>
    <col min="12" max="12" width="20.44140625" style="26" bestFit="1" customWidth="1"/>
    <col min="13" max="13" width="18.33203125" style="26" bestFit="1" customWidth="1"/>
    <col min="14" max="14" width="11.33203125" style="26" bestFit="1" customWidth="1"/>
    <col min="15" max="15" width="12.33203125" style="26" bestFit="1" customWidth="1"/>
    <col min="16" max="16" width="18.6640625" style="44" bestFit="1" customWidth="1"/>
    <col min="17" max="17" width="18" style="44" bestFit="1" customWidth="1"/>
    <col min="18" max="18" width="34.44140625" style="44" bestFit="1" customWidth="1"/>
    <col min="19" max="19" width="11" style="44" bestFit="1" customWidth="1"/>
    <col min="20" max="20" width="16.6640625" style="44" bestFit="1" customWidth="1"/>
  </cols>
  <sheetData>
    <row r="1" spans="1:20" ht="21" x14ac:dyDescent="0.25">
      <c r="A1" s="797" t="s">
        <v>3095</v>
      </c>
      <c r="B1" s="797"/>
      <c r="C1" s="797"/>
      <c r="D1" s="797"/>
      <c r="E1" s="797"/>
      <c r="F1" s="797"/>
      <c r="G1" s="797"/>
      <c r="H1" s="797"/>
      <c r="I1" s="797"/>
      <c r="J1" s="797"/>
      <c r="K1" s="797"/>
      <c r="L1" s="797"/>
      <c r="M1" s="797"/>
      <c r="N1" s="797"/>
      <c r="O1" s="797"/>
      <c r="P1" s="797"/>
      <c r="Q1" s="797"/>
      <c r="R1" s="797"/>
      <c r="S1" s="797"/>
      <c r="T1" s="797"/>
    </row>
    <row r="2" spans="1:20" ht="55.2" x14ac:dyDescent="0.25">
      <c r="A2" s="28" t="s">
        <v>307</v>
      </c>
      <c r="B2" s="27" t="s">
        <v>2018</v>
      </c>
      <c r="C2" s="28" t="s">
        <v>308</v>
      </c>
      <c r="D2" s="28" t="s">
        <v>2019</v>
      </c>
      <c r="E2" s="28" t="s">
        <v>1599</v>
      </c>
      <c r="F2" s="28" t="s">
        <v>309</v>
      </c>
      <c r="G2" s="28" t="s">
        <v>1569</v>
      </c>
      <c r="H2" s="28" t="s">
        <v>310</v>
      </c>
      <c r="I2" s="28" t="s">
        <v>312</v>
      </c>
      <c r="J2" s="28" t="s">
        <v>311</v>
      </c>
      <c r="K2" s="28" t="s">
        <v>315</v>
      </c>
      <c r="L2" s="28" t="s">
        <v>316</v>
      </c>
      <c r="M2" s="28" t="s">
        <v>322</v>
      </c>
      <c r="N2" s="28" t="s">
        <v>333</v>
      </c>
      <c r="O2" s="28" t="s">
        <v>332</v>
      </c>
      <c r="P2" s="57" t="s">
        <v>317</v>
      </c>
      <c r="Q2" s="57" t="s">
        <v>318</v>
      </c>
      <c r="R2" s="57" t="s">
        <v>319</v>
      </c>
      <c r="S2" s="57" t="s">
        <v>320</v>
      </c>
      <c r="T2" s="57" t="s">
        <v>321</v>
      </c>
    </row>
    <row r="3" spans="1:20" s="6" customFormat="1" ht="41.4" x14ac:dyDescent="0.25">
      <c r="A3" s="37" t="s">
        <v>353</v>
      </c>
      <c r="B3" s="40" t="s">
        <v>2040</v>
      </c>
      <c r="C3" s="37" t="s">
        <v>2021</v>
      </c>
      <c r="D3" s="37" t="s">
        <v>2041</v>
      </c>
      <c r="E3" s="37" t="s">
        <v>1612</v>
      </c>
      <c r="F3" s="38">
        <v>41814</v>
      </c>
      <c r="G3" s="38" t="s">
        <v>1570</v>
      </c>
      <c r="H3" s="31">
        <v>91336.04</v>
      </c>
      <c r="I3" s="31">
        <v>63337.45</v>
      </c>
      <c r="J3" s="31">
        <v>139735.12</v>
      </c>
      <c r="K3" s="31">
        <v>3359.2</v>
      </c>
      <c r="L3" s="31">
        <f t="shared" ref="L3:L14" si="0">SUM(H3:K3)</f>
        <v>297767.81</v>
      </c>
      <c r="M3" s="31"/>
      <c r="N3" s="43"/>
      <c r="O3" s="43"/>
      <c r="P3" s="58">
        <v>310127.98</v>
      </c>
      <c r="Q3" s="59">
        <v>2200000</v>
      </c>
      <c r="R3" s="34" t="s">
        <v>1590</v>
      </c>
      <c r="S3" s="60"/>
      <c r="T3" s="60"/>
    </row>
    <row r="4" spans="1:20" s="6" customFormat="1" ht="41.4" x14ac:dyDescent="0.25">
      <c r="A4" s="37" t="s">
        <v>3078</v>
      </c>
      <c r="B4" s="40" t="s">
        <v>2040</v>
      </c>
      <c r="C4" s="37" t="s">
        <v>2021</v>
      </c>
      <c r="D4" s="37" t="s">
        <v>3079</v>
      </c>
      <c r="E4" s="37" t="s">
        <v>1612</v>
      </c>
      <c r="F4" s="38">
        <v>41815</v>
      </c>
      <c r="G4" s="38" t="s">
        <v>1571</v>
      </c>
      <c r="H4" s="31">
        <v>99727.2</v>
      </c>
      <c r="I4" s="31">
        <v>69156.399999999994</v>
      </c>
      <c r="J4" s="31">
        <v>152572.79999999999</v>
      </c>
      <c r="K4" s="31">
        <v>3667.8</v>
      </c>
      <c r="L4" s="31">
        <f t="shared" si="0"/>
        <v>325124.19999999995</v>
      </c>
      <c r="M4" s="31"/>
      <c r="N4" s="43"/>
      <c r="O4" s="43"/>
      <c r="P4" s="58">
        <v>348434.99</v>
      </c>
      <c r="Q4" s="61">
        <v>480000</v>
      </c>
      <c r="R4" s="34" t="s">
        <v>1591</v>
      </c>
      <c r="S4" s="60"/>
      <c r="T4" s="60"/>
    </row>
    <row r="5" spans="1:20" s="6" customFormat="1" ht="41.4" x14ac:dyDescent="0.25">
      <c r="A5" s="37" t="s">
        <v>708</v>
      </c>
      <c r="B5" s="40" t="s">
        <v>2040</v>
      </c>
      <c r="C5" s="37" t="s">
        <v>2021</v>
      </c>
      <c r="D5" s="37" t="s">
        <v>3080</v>
      </c>
      <c r="E5" s="37" t="s">
        <v>1612</v>
      </c>
      <c r="F5" s="38">
        <v>41816</v>
      </c>
      <c r="G5" s="38" t="s">
        <v>1572</v>
      </c>
      <c r="H5" s="31">
        <v>19945.439999999999</v>
      </c>
      <c r="I5" s="31">
        <v>13831.28</v>
      </c>
      <c r="J5" s="31">
        <v>30514.560000000001</v>
      </c>
      <c r="K5" s="31">
        <v>733.56</v>
      </c>
      <c r="L5" s="31">
        <f t="shared" si="0"/>
        <v>65024.84</v>
      </c>
      <c r="M5" s="31"/>
      <c r="N5" s="43"/>
      <c r="O5" s="43"/>
      <c r="P5" s="58">
        <v>72018.080000000002</v>
      </c>
      <c r="Q5" s="61">
        <v>480000</v>
      </c>
      <c r="R5" s="34" t="s">
        <v>1593</v>
      </c>
      <c r="S5" s="60"/>
      <c r="T5" s="60"/>
    </row>
    <row r="6" spans="1:20" s="6" customFormat="1" ht="41.4" x14ac:dyDescent="0.25">
      <c r="A6" s="37" t="s">
        <v>3081</v>
      </c>
      <c r="B6" s="40" t="s">
        <v>2040</v>
      </c>
      <c r="C6" s="37" t="s">
        <v>2021</v>
      </c>
      <c r="D6" s="37" t="s">
        <v>3082</v>
      </c>
      <c r="E6" s="37" t="s">
        <v>1612</v>
      </c>
      <c r="F6" s="38">
        <v>41817</v>
      </c>
      <c r="G6" s="38" t="s">
        <v>1573</v>
      </c>
      <c r="H6" s="31">
        <v>203782.17</v>
      </c>
      <c r="I6" s="31">
        <v>141313.84</v>
      </c>
      <c r="J6" s="31">
        <v>311766.73</v>
      </c>
      <c r="K6" s="31">
        <v>7494.74</v>
      </c>
      <c r="L6" s="31">
        <f t="shared" si="0"/>
        <v>664357.48</v>
      </c>
      <c r="M6" s="31"/>
      <c r="N6" s="43"/>
      <c r="O6" s="43"/>
      <c r="P6" s="58">
        <v>735720.02</v>
      </c>
      <c r="Q6" s="61">
        <v>190000</v>
      </c>
      <c r="R6" s="34" t="s">
        <v>1592</v>
      </c>
      <c r="S6" s="60"/>
      <c r="T6" s="60"/>
    </row>
    <row r="7" spans="1:20" s="6" customFormat="1" ht="41.4" x14ac:dyDescent="0.25">
      <c r="A7" s="37" t="s">
        <v>3083</v>
      </c>
      <c r="B7" s="40" t="s">
        <v>2040</v>
      </c>
      <c r="C7" s="37" t="s">
        <v>2021</v>
      </c>
      <c r="D7" s="37" t="s">
        <v>3084</v>
      </c>
      <c r="E7" s="37" t="s">
        <v>1612</v>
      </c>
      <c r="F7" s="38">
        <v>41818</v>
      </c>
      <c r="G7" s="38" t="s">
        <v>1574</v>
      </c>
      <c r="H7" s="31">
        <v>109699.92</v>
      </c>
      <c r="I7" s="31">
        <v>76072.039999999994</v>
      </c>
      <c r="J7" s="31">
        <v>167830.08</v>
      </c>
      <c r="K7" s="31">
        <v>4034.58</v>
      </c>
      <c r="L7" s="31">
        <f t="shared" si="0"/>
        <v>357636.62</v>
      </c>
      <c r="M7" s="31"/>
      <c r="N7" s="43"/>
      <c r="O7" s="43"/>
      <c r="P7" s="58">
        <v>396099.47</v>
      </c>
      <c r="Q7" s="26"/>
      <c r="R7" s="34"/>
      <c r="S7" s="60"/>
      <c r="T7" s="60"/>
    </row>
    <row r="8" spans="1:20" s="6" customFormat="1" ht="41.4" x14ac:dyDescent="0.25">
      <c r="A8" s="37" t="s">
        <v>354</v>
      </c>
      <c r="B8" s="40" t="s">
        <v>2042</v>
      </c>
      <c r="C8" s="37" t="s">
        <v>2021</v>
      </c>
      <c r="D8" s="37" t="s">
        <v>2043</v>
      </c>
      <c r="E8" s="37" t="s">
        <v>1628</v>
      </c>
      <c r="F8" s="15">
        <v>43294</v>
      </c>
      <c r="G8" s="15" t="s">
        <v>1570</v>
      </c>
      <c r="H8" s="17">
        <v>0</v>
      </c>
      <c r="I8" s="17">
        <v>0</v>
      </c>
      <c r="J8" s="17">
        <v>0</v>
      </c>
      <c r="K8" s="17">
        <v>0</v>
      </c>
      <c r="L8" s="17">
        <f t="shared" si="0"/>
        <v>0</v>
      </c>
      <c r="M8" s="17"/>
      <c r="N8" s="46"/>
      <c r="O8" s="46"/>
      <c r="P8" s="58"/>
      <c r="Q8" s="62">
        <v>1350000</v>
      </c>
      <c r="R8" s="34" t="s">
        <v>3119</v>
      </c>
      <c r="S8" s="60"/>
      <c r="T8" s="60"/>
    </row>
    <row r="9" spans="1:20" s="6" customFormat="1" ht="41.4" x14ac:dyDescent="0.25">
      <c r="A9" s="37" t="s">
        <v>354</v>
      </c>
      <c r="B9" s="83" t="s">
        <v>2042</v>
      </c>
      <c r="C9" s="37" t="s">
        <v>2021</v>
      </c>
      <c r="D9" s="37" t="s">
        <v>2043</v>
      </c>
      <c r="E9" s="37" t="s">
        <v>1628</v>
      </c>
      <c r="F9" s="15">
        <v>43295</v>
      </c>
      <c r="G9" s="112" t="s">
        <v>1575</v>
      </c>
      <c r="H9" s="17">
        <v>150827.29999999999</v>
      </c>
      <c r="I9" s="17">
        <v>104592</v>
      </c>
      <c r="J9" s="17">
        <v>230750.98</v>
      </c>
      <c r="K9" s="17">
        <v>5547.16</v>
      </c>
      <c r="L9" s="17">
        <f t="shared" si="0"/>
        <v>491717.44</v>
      </c>
      <c r="M9" s="17">
        <v>4425.54</v>
      </c>
      <c r="N9" s="15">
        <v>45154</v>
      </c>
      <c r="O9" s="112">
        <v>3582497</v>
      </c>
      <c r="P9" s="58">
        <v>4425.54</v>
      </c>
      <c r="Q9" s="61">
        <v>190000</v>
      </c>
      <c r="R9" s="34" t="s">
        <v>1589</v>
      </c>
      <c r="S9" s="60"/>
      <c r="T9" s="60"/>
    </row>
    <row r="10" spans="1:20" s="6" customFormat="1" ht="41.4" x14ac:dyDescent="0.25">
      <c r="A10" s="37" t="s">
        <v>354</v>
      </c>
      <c r="B10" s="83" t="s">
        <v>2042</v>
      </c>
      <c r="C10" s="37" t="s">
        <v>2021</v>
      </c>
      <c r="D10" s="37" t="s">
        <v>2043</v>
      </c>
      <c r="E10" s="37" t="s">
        <v>1628</v>
      </c>
      <c r="F10" s="15">
        <v>43296</v>
      </c>
      <c r="G10" s="112">
        <v>2</v>
      </c>
      <c r="H10" s="17">
        <v>111904.12</v>
      </c>
      <c r="I10" s="17">
        <v>77600.289999999994</v>
      </c>
      <c r="J10" s="17">
        <v>171202.34</v>
      </c>
      <c r="K10" s="17">
        <v>4115.3</v>
      </c>
      <c r="L10" s="17">
        <f t="shared" si="0"/>
        <v>364822.05</v>
      </c>
      <c r="M10" s="17"/>
      <c r="N10" s="112"/>
      <c r="O10" s="112"/>
      <c r="P10" s="58"/>
      <c r="Q10" s="26"/>
      <c r="R10" s="34"/>
      <c r="S10" s="60"/>
      <c r="T10" s="60"/>
    </row>
    <row r="11" spans="1:20" s="6" customFormat="1" ht="41.4" x14ac:dyDescent="0.25">
      <c r="A11" s="37" t="s">
        <v>354</v>
      </c>
      <c r="B11" s="83" t="s">
        <v>2042</v>
      </c>
      <c r="C11" s="37" t="s">
        <v>2021</v>
      </c>
      <c r="D11" s="37" t="s">
        <v>2043</v>
      </c>
      <c r="E11" s="37" t="s">
        <v>1628</v>
      </c>
      <c r="F11" s="15">
        <v>43297</v>
      </c>
      <c r="G11" s="112">
        <v>3</v>
      </c>
      <c r="H11" s="17">
        <v>116769.5</v>
      </c>
      <c r="I11" s="17">
        <v>80974.45</v>
      </c>
      <c r="J11" s="17">
        <v>178645.92</v>
      </c>
      <c r="K11" s="17">
        <v>4294.57</v>
      </c>
      <c r="L11" s="17">
        <f t="shared" si="0"/>
        <v>380684.44</v>
      </c>
      <c r="M11" s="17">
        <v>4425.54</v>
      </c>
      <c r="N11" s="15">
        <v>45134</v>
      </c>
      <c r="O11" s="112">
        <v>3569421</v>
      </c>
      <c r="P11" s="58">
        <v>4425.54</v>
      </c>
      <c r="Q11" s="26"/>
      <c r="R11" s="34"/>
      <c r="S11" s="60"/>
      <c r="T11" s="60"/>
    </row>
    <row r="12" spans="1:20" s="6" customFormat="1" ht="41.4" x14ac:dyDescent="0.25">
      <c r="A12" s="37" t="s">
        <v>354</v>
      </c>
      <c r="B12" s="83" t="s">
        <v>2042</v>
      </c>
      <c r="C12" s="37" t="s">
        <v>2021</v>
      </c>
      <c r="D12" s="37" t="s">
        <v>2043</v>
      </c>
      <c r="E12" s="37" t="s">
        <v>1628</v>
      </c>
      <c r="F12" s="15">
        <v>43298</v>
      </c>
      <c r="G12" s="112">
        <v>4</v>
      </c>
      <c r="H12" s="17">
        <v>180019.67</v>
      </c>
      <c r="I12" s="17">
        <v>124835.61</v>
      </c>
      <c r="J12" s="17">
        <v>275412.46000000002</v>
      </c>
      <c r="K12" s="17">
        <v>6620.8</v>
      </c>
      <c r="L12" s="17">
        <f t="shared" si="0"/>
        <v>586888.54</v>
      </c>
      <c r="M12" s="17"/>
      <c r="N12" s="112"/>
      <c r="O12" s="112"/>
      <c r="P12" s="58"/>
      <c r="Q12" s="26"/>
      <c r="R12" s="34"/>
      <c r="S12" s="60"/>
      <c r="T12" s="60"/>
    </row>
    <row r="13" spans="1:20" s="6" customFormat="1" ht="41.4" x14ac:dyDescent="0.25">
      <c r="A13" s="37" t="s">
        <v>354</v>
      </c>
      <c r="B13" s="83" t="s">
        <v>2042</v>
      </c>
      <c r="C13" s="37" t="s">
        <v>2021</v>
      </c>
      <c r="D13" s="37" t="s">
        <v>2043</v>
      </c>
      <c r="E13" s="37" t="s">
        <v>1628</v>
      </c>
      <c r="F13" s="15">
        <v>43299</v>
      </c>
      <c r="G13" s="112">
        <v>5</v>
      </c>
      <c r="H13" s="17">
        <v>170288.88</v>
      </c>
      <c r="I13" s="17">
        <v>118087.73</v>
      </c>
      <c r="J13" s="17">
        <v>260525.3</v>
      </c>
      <c r="K13" s="17">
        <v>6262.92</v>
      </c>
      <c r="L13" s="17">
        <f t="shared" si="0"/>
        <v>555164.82999999996</v>
      </c>
      <c r="M13" s="17"/>
      <c r="N13" s="112"/>
      <c r="O13" s="112"/>
      <c r="P13" s="58"/>
      <c r="Q13" s="26"/>
      <c r="R13" s="34"/>
      <c r="S13" s="60"/>
      <c r="T13" s="60"/>
    </row>
    <row r="14" spans="1:20" s="6" customFormat="1" ht="41.4" x14ac:dyDescent="0.25">
      <c r="A14" s="37" t="s">
        <v>354</v>
      </c>
      <c r="B14" s="83" t="s">
        <v>2042</v>
      </c>
      <c r="C14" s="37" t="s">
        <v>2021</v>
      </c>
      <c r="D14" s="37" t="s">
        <v>2043</v>
      </c>
      <c r="E14" s="37" t="s">
        <v>1628</v>
      </c>
      <c r="F14" s="15">
        <v>43300</v>
      </c>
      <c r="G14" s="112">
        <v>6</v>
      </c>
      <c r="H14" s="17">
        <v>97307.94</v>
      </c>
      <c r="I14" s="17">
        <v>67478.710000000006</v>
      </c>
      <c r="J14" s="17">
        <v>148871.6</v>
      </c>
      <c r="K14" s="17">
        <v>3578.81</v>
      </c>
      <c r="L14" s="17">
        <f t="shared" si="0"/>
        <v>317237.06</v>
      </c>
      <c r="M14" s="17"/>
      <c r="N14" s="112"/>
      <c r="O14" s="112"/>
      <c r="P14" s="58"/>
      <c r="Q14" s="26"/>
      <c r="R14" s="34"/>
      <c r="S14" s="60"/>
      <c r="T14" s="60"/>
    </row>
    <row r="15" spans="1:20" s="6" customFormat="1" x14ac:dyDescent="0.25">
      <c r="A15" s="37" t="s">
        <v>354</v>
      </c>
      <c r="B15" s="83" t="s">
        <v>4056</v>
      </c>
      <c r="C15" s="37" t="s">
        <v>2021</v>
      </c>
      <c r="D15" s="37" t="s">
        <v>2043</v>
      </c>
      <c r="E15" s="37" t="s">
        <v>1628</v>
      </c>
      <c r="F15" s="15">
        <v>44635</v>
      </c>
      <c r="G15" s="112">
        <v>1</v>
      </c>
      <c r="H15" s="17"/>
      <c r="I15" s="17"/>
      <c r="J15" s="17"/>
      <c r="K15" s="123">
        <v>6759.49</v>
      </c>
      <c r="L15" s="123">
        <v>6759.49</v>
      </c>
      <c r="M15" s="123">
        <v>6759.49</v>
      </c>
      <c r="N15" s="15">
        <v>45068</v>
      </c>
      <c r="O15" s="112">
        <v>3523852</v>
      </c>
      <c r="P15" s="58"/>
      <c r="Q15" s="26"/>
      <c r="R15" s="34"/>
      <c r="S15" s="60"/>
      <c r="T15" s="60"/>
    </row>
    <row r="16" spans="1:20" s="7" customFormat="1" x14ac:dyDescent="0.25">
      <c r="A16" s="12" t="s">
        <v>354</v>
      </c>
      <c r="B16" s="176" t="s">
        <v>4056</v>
      </c>
      <c r="C16" s="12" t="s">
        <v>2021</v>
      </c>
      <c r="D16" s="12" t="s">
        <v>2043</v>
      </c>
      <c r="E16" s="12" t="s">
        <v>1628</v>
      </c>
      <c r="F16" s="15">
        <v>44635</v>
      </c>
      <c r="G16" s="112">
        <v>2</v>
      </c>
      <c r="H16" s="17"/>
      <c r="I16" s="17"/>
      <c r="J16" s="17"/>
      <c r="K16" s="177">
        <v>5063.4399999999996</v>
      </c>
      <c r="L16" s="177">
        <v>5063.4399999999996</v>
      </c>
      <c r="M16" s="177">
        <v>5063.4399999999996</v>
      </c>
      <c r="N16" s="15">
        <v>45068</v>
      </c>
      <c r="O16" s="112">
        <v>3523852</v>
      </c>
      <c r="P16" s="178"/>
      <c r="Q16" s="19"/>
      <c r="R16" s="14"/>
      <c r="S16" s="20"/>
      <c r="T16" s="20"/>
    </row>
    <row r="17" spans="1:20" s="7" customFormat="1" x14ac:dyDescent="0.25">
      <c r="A17" s="12" t="s">
        <v>355</v>
      </c>
      <c r="B17" s="176" t="s">
        <v>2044</v>
      </c>
      <c r="C17" s="12" t="s">
        <v>2021</v>
      </c>
      <c r="D17" s="12" t="s">
        <v>2041</v>
      </c>
      <c r="E17" s="12" t="s">
        <v>1612</v>
      </c>
      <c r="F17" s="15">
        <v>42573</v>
      </c>
      <c r="G17" s="15" t="s">
        <v>1587</v>
      </c>
      <c r="H17" s="17">
        <v>151408.72</v>
      </c>
      <c r="I17" s="17">
        <v>104995.14</v>
      </c>
      <c r="J17" s="17">
        <v>231640.78</v>
      </c>
      <c r="K17" s="17">
        <v>5568.52</v>
      </c>
      <c r="L17" s="17">
        <f t="shared" ref="L17:L48" si="1">SUM(H17:K17)</f>
        <v>493613.16000000003</v>
      </c>
      <c r="M17" s="17">
        <v>549463.36</v>
      </c>
      <c r="N17" s="15">
        <v>44428</v>
      </c>
      <c r="O17" s="112">
        <v>3125001</v>
      </c>
      <c r="P17" s="178">
        <v>529829.75</v>
      </c>
      <c r="Q17" s="798" t="s">
        <v>1594</v>
      </c>
      <c r="R17" s="798"/>
      <c r="S17" s="20"/>
      <c r="T17" s="20"/>
    </row>
    <row r="18" spans="1:20" s="7" customFormat="1" x14ac:dyDescent="0.25">
      <c r="A18" s="19" t="s">
        <v>355</v>
      </c>
      <c r="B18" s="176" t="s">
        <v>2044</v>
      </c>
      <c r="C18" s="12" t="s">
        <v>2021</v>
      </c>
      <c r="D18" s="12" t="s">
        <v>2041</v>
      </c>
      <c r="E18" s="12" t="s">
        <v>1612</v>
      </c>
      <c r="F18" s="112"/>
      <c r="G18" s="112" t="s">
        <v>1576</v>
      </c>
      <c r="H18" s="17">
        <v>38959.040000000001</v>
      </c>
      <c r="I18" s="17">
        <v>27016.32</v>
      </c>
      <c r="J18" s="17">
        <v>59603.44</v>
      </c>
      <c r="K18" s="17">
        <v>1432.88</v>
      </c>
      <c r="L18" s="17">
        <f t="shared" si="1"/>
        <v>127011.68000000001</v>
      </c>
      <c r="M18" s="17">
        <v>85776.77</v>
      </c>
      <c r="N18" s="15">
        <v>44363</v>
      </c>
      <c r="O18" s="112" t="s">
        <v>27</v>
      </c>
      <c r="P18" s="178">
        <v>50553.7</v>
      </c>
      <c r="Q18" s="798" t="s">
        <v>1594</v>
      </c>
      <c r="R18" s="798"/>
      <c r="S18" s="20"/>
      <c r="T18" s="20"/>
    </row>
    <row r="19" spans="1:20" s="7" customFormat="1" x14ac:dyDescent="0.25">
      <c r="A19" s="19" t="s">
        <v>355</v>
      </c>
      <c r="B19" s="176" t="s">
        <v>2044</v>
      </c>
      <c r="C19" s="12" t="s">
        <v>2021</v>
      </c>
      <c r="D19" s="12" t="s">
        <v>2041</v>
      </c>
      <c r="E19" s="12" t="s">
        <v>1612</v>
      </c>
      <c r="F19" s="112"/>
      <c r="G19" s="112" t="s">
        <v>1588</v>
      </c>
      <c r="H19" s="17">
        <v>155836.16</v>
      </c>
      <c r="I19" s="17">
        <v>108065.28</v>
      </c>
      <c r="J19" s="17">
        <v>238413.76</v>
      </c>
      <c r="K19" s="17">
        <v>5731.52</v>
      </c>
      <c r="L19" s="17">
        <f>+SUM(H19:K19)</f>
        <v>508046.72000000003</v>
      </c>
      <c r="M19" s="17"/>
      <c r="N19" s="15">
        <v>44489</v>
      </c>
      <c r="O19" s="112">
        <v>3160828</v>
      </c>
      <c r="P19" s="178">
        <v>1150362.19</v>
      </c>
      <c r="Q19" s="20"/>
      <c r="R19" s="20"/>
      <c r="S19" s="20"/>
      <c r="T19" s="20"/>
    </row>
    <row r="20" spans="1:20" s="7" customFormat="1" x14ac:dyDescent="0.25">
      <c r="A20" s="19" t="s">
        <v>355</v>
      </c>
      <c r="B20" s="176" t="s">
        <v>2044</v>
      </c>
      <c r="C20" s="12" t="s">
        <v>2021</v>
      </c>
      <c r="D20" s="12" t="s">
        <v>2041</v>
      </c>
      <c r="E20" s="12" t="s">
        <v>1612</v>
      </c>
      <c r="F20" s="112"/>
      <c r="G20" s="112" t="s">
        <v>1577</v>
      </c>
      <c r="H20" s="17">
        <v>86612.4</v>
      </c>
      <c r="I20" s="17">
        <v>60061.8</v>
      </c>
      <c r="J20" s="17">
        <v>132508.35</v>
      </c>
      <c r="K20" s="17">
        <v>3185.55</v>
      </c>
      <c r="L20" s="17">
        <f t="shared" si="1"/>
        <v>282368.10000000003</v>
      </c>
      <c r="M20" s="17">
        <v>282368.09999999998</v>
      </c>
      <c r="N20" s="15">
        <v>45015</v>
      </c>
      <c r="O20" s="112">
        <v>3494387</v>
      </c>
      <c r="P20" s="17">
        <v>282368.09999999998</v>
      </c>
      <c r="Q20" s="20"/>
      <c r="R20" s="20"/>
      <c r="S20" s="20"/>
      <c r="T20" s="20"/>
    </row>
    <row r="21" spans="1:20" s="7" customFormat="1" x14ac:dyDescent="0.25">
      <c r="A21" s="19" t="s">
        <v>355</v>
      </c>
      <c r="B21" s="176" t="s">
        <v>2044</v>
      </c>
      <c r="C21" s="12" t="s">
        <v>2021</v>
      </c>
      <c r="D21" s="12" t="s">
        <v>2041</v>
      </c>
      <c r="E21" s="12" t="s">
        <v>1612</v>
      </c>
      <c r="F21" s="112"/>
      <c r="G21" s="112" t="s">
        <v>1578</v>
      </c>
      <c r="H21" s="17">
        <v>121257.36</v>
      </c>
      <c r="I21" s="17">
        <v>84086.52</v>
      </c>
      <c r="J21" s="17">
        <v>185511.69</v>
      </c>
      <c r="K21" s="17">
        <v>4459.7700000000004</v>
      </c>
      <c r="L21" s="17">
        <f t="shared" si="1"/>
        <v>395315.34</v>
      </c>
      <c r="M21" s="179">
        <v>10729.4</v>
      </c>
      <c r="N21" s="15">
        <v>45015</v>
      </c>
      <c r="O21" s="112">
        <v>3494387</v>
      </c>
      <c r="P21" s="179">
        <v>10729.4</v>
      </c>
      <c r="Q21" s="20"/>
      <c r="R21" s="20"/>
      <c r="S21" s="20"/>
      <c r="T21" s="20"/>
    </row>
    <row r="22" spans="1:20" s="7" customFormat="1" x14ac:dyDescent="0.25">
      <c r="A22" s="19" t="s">
        <v>355</v>
      </c>
      <c r="B22" s="176" t="s">
        <v>2044</v>
      </c>
      <c r="C22" s="12" t="s">
        <v>2021</v>
      </c>
      <c r="D22" s="12" t="s">
        <v>2041</v>
      </c>
      <c r="E22" s="12" t="s">
        <v>1612</v>
      </c>
      <c r="F22" s="112"/>
      <c r="G22" s="112" t="s">
        <v>3931</v>
      </c>
      <c r="H22" s="17">
        <v>138579.84</v>
      </c>
      <c r="I22" s="17">
        <v>96098.880000000005</v>
      </c>
      <c r="J22" s="17">
        <v>212013.36</v>
      </c>
      <c r="K22" s="17">
        <v>5096.88</v>
      </c>
      <c r="L22" s="17">
        <f t="shared" si="1"/>
        <v>451788.95999999996</v>
      </c>
      <c r="M22" s="17">
        <v>451788.96</v>
      </c>
      <c r="N22" s="15">
        <v>45015</v>
      </c>
      <c r="O22" s="112">
        <v>3494387</v>
      </c>
      <c r="P22" s="17">
        <v>451788.96</v>
      </c>
      <c r="Q22" s="20"/>
      <c r="R22" s="20"/>
      <c r="S22" s="20"/>
      <c r="T22" s="20"/>
    </row>
    <row r="23" spans="1:20" s="7" customFormat="1" x14ac:dyDescent="0.25">
      <c r="A23" s="19" t="s">
        <v>355</v>
      </c>
      <c r="B23" s="176" t="s">
        <v>2044</v>
      </c>
      <c r="C23" s="12" t="s">
        <v>2021</v>
      </c>
      <c r="D23" s="12" t="s">
        <v>2041</v>
      </c>
      <c r="E23" s="12" t="s">
        <v>1612</v>
      </c>
      <c r="F23" s="112"/>
      <c r="G23" s="112" t="s">
        <v>1579</v>
      </c>
      <c r="H23" s="17">
        <v>126616.88</v>
      </c>
      <c r="I23" s="17">
        <v>87803.04</v>
      </c>
      <c r="J23" s="17">
        <v>193711.18</v>
      </c>
      <c r="K23" s="17">
        <v>4656.8599999999997</v>
      </c>
      <c r="L23" s="17">
        <f t="shared" si="1"/>
        <v>412787.95999999996</v>
      </c>
      <c r="M23" s="17"/>
      <c r="N23" s="15"/>
      <c r="O23" s="112"/>
      <c r="P23" s="178">
        <v>428865.75</v>
      </c>
      <c r="Q23" s="798" t="s">
        <v>1594</v>
      </c>
      <c r="R23" s="798"/>
      <c r="S23" s="20"/>
      <c r="T23" s="20"/>
    </row>
    <row r="24" spans="1:20" s="7" customFormat="1" x14ac:dyDescent="0.25">
      <c r="A24" s="19" t="s">
        <v>355</v>
      </c>
      <c r="B24" s="176" t="s">
        <v>2044</v>
      </c>
      <c r="C24" s="12" t="s">
        <v>2021</v>
      </c>
      <c r="D24" s="12" t="s">
        <v>2041</v>
      </c>
      <c r="E24" s="12" t="s">
        <v>1612</v>
      </c>
      <c r="F24" s="112"/>
      <c r="G24" s="112" t="s">
        <v>1580</v>
      </c>
      <c r="H24" s="17">
        <v>141226.51999999999</v>
      </c>
      <c r="I24" s="17">
        <v>97934.16</v>
      </c>
      <c r="J24" s="17">
        <v>216062.47</v>
      </c>
      <c r="K24" s="17">
        <v>5194.1899999999996</v>
      </c>
      <c r="L24" s="17">
        <f t="shared" si="1"/>
        <v>460417.34</v>
      </c>
      <c r="M24" s="17"/>
      <c r="N24" s="15"/>
      <c r="O24" s="112"/>
      <c r="P24" s="178">
        <v>478350.26</v>
      </c>
      <c r="Q24" s="798" t="s">
        <v>1594</v>
      </c>
      <c r="R24" s="798"/>
      <c r="S24" s="20"/>
      <c r="T24" s="20"/>
    </row>
    <row r="25" spans="1:20" s="7" customFormat="1" x14ac:dyDescent="0.25">
      <c r="A25" s="19" t="s">
        <v>355</v>
      </c>
      <c r="B25" s="176" t="s">
        <v>2044</v>
      </c>
      <c r="C25" s="12" t="s">
        <v>2021</v>
      </c>
      <c r="D25" s="12" t="s">
        <v>2041</v>
      </c>
      <c r="E25" s="12" t="s">
        <v>1612</v>
      </c>
      <c r="F25" s="112"/>
      <c r="G25" s="112" t="s">
        <v>1581</v>
      </c>
      <c r="H25" s="17">
        <v>132805.68</v>
      </c>
      <c r="I25" s="17">
        <v>92094.76</v>
      </c>
      <c r="J25" s="17">
        <v>203179.47</v>
      </c>
      <c r="K25" s="17">
        <v>4884.51</v>
      </c>
      <c r="L25" s="17">
        <f t="shared" si="1"/>
        <v>432964.42000000004</v>
      </c>
      <c r="M25" s="17">
        <v>432964.42</v>
      </c>
      <c r="N25" s="15">
        <v>45015</v>
      </c>
      <c r="O25" s="112">
        <v>3494387</v>
      </c>
      <c r="P25" s="17">
        <v>432964.42</v>
      </c>
      <c r="Q25" s="20"/>
      <c r="R25" s="20"/>
      <c r="S25" s="20"/>
      <c r="T25" s="20"/>
    </row>
    <row r="26" spans="1:20" s="7" customFormat="1" ht="27.6" x14ac:dyDescent="0.25">
      <c r="A26" s="19" t="s">
        <v>355</v>
      </c>
      <c r="B26" s="176" t="s">
        <v>2044</v>
      </c>
      <c r="C26" s="12" t="s">
        <v>2021</v>
      </c>
      <c r="D26" s="12" t="s">
        <v>2041</v>
      </c>
      <c r="E26" s="12" t="s">
        <v>1612</v>
      </c>
      <c r="F26" s="112"/>
      <c r="G26" s="112" t="s">
        <v>1582</v>
      </c>
      <c r="H26" s="17">
        <v>146096.4</v>
      </c>
      <c r="I26" s="17">
        <v>101311.2</v>
      </c>
      <c r="J26" s="17">
        <v>223512.9</v>
      </c>
      <c r="K26" s="17">
        <v>5373.3</v>
      </c>
      <c r="L26" s="17">
        <f t="shared" si="1"/>
        <v>476293.8</v>
      </c>
      <c r="M26" s="17">
        <f>69006.06+152241.12+3170.45</f>
        <v>224417.63</v>
      </c>
      <c r="N26" s="15">
        <v>45092</v>
      </c>
      <c r="O26" s="47" t="s">
        <v>4139</v>
      </c>
      <c r="P26" s="178">
        <f>69006.06+152241.12+3170.45</f>
        <v>224417.63</v>
      </c>
      <c r="Q26" s="793" t="s">
        <v>4704</v>
      </c>
      <c r="R26" s="794"/>
      <c r="S26" s="20"/>
      <c r="T26" s="20"/>
    </row>
    <row r="27" spans="1:20" s="7" customFormat="1" ht="41.4" x14ac:dyDescent="0.25">
      <c r="A27" s="19" t="s">
        <v>355</v>
      </c>
      <c r="B27" s="176" t="s">
        <v>2044</v>
      </c>
      <c r="C27" s="12" t="s">
        <v>2021</v>
      </c>
      <c r="D27" s="12" t="s">
        <v>2041</v>
      </c>
      <c r="E27" s="12" t="s">
        <v>1612</v>
      </c>
      <c r="F27" s="112"/>
      <c r="G27" s="112" t="s">
        <v>4702</v>
      </c>
      <c r="H27" s="17">
        <v>144594.87</v>
      </c>
      <c r="I27" s="17">
        <v>100269.82</v>
      </c>
      <c r="J27" s="17">
        <v>221215.48</v>
      </c>
      <c r="K27" s="17">
        <v>5318.02</v>
      </c>
      <c r="L27" s="17">
        <f t="shared" si="1"/>
        <v>471398.19000000006</v>
      </c>
      <c r="M27" s="17">
        <f>171416.39+118869.26+262249.61+6304.6</f>
        <v>558839.86</v>
      </c>
      <c r="N27" s="15">
        <v>45214</v>
      </c>
      <c r="O27" s="47" t="s">
        <v>4703</v>
      </c>
      <c r="P27" s="17">
        <f>171416.39+118869.26+262249.61+6304.6</f>
        <v>558839.86</v>
      </c>
      <c r="Q27" s="795"/>
      <c r="R27" s="796"/>
      <c r="S27" s="20"/>
      <c r="T27" s="20"/>
    </row>
    <row r="28" spans="1:20" s="477" customFormat="1" x14ac:dyDescent="0.25">
      <c r="A28" s="319" t="s">
        <v>355</v>
      </c>
      <c r="B28" s="470" t="s">
        <v>2044</v>
      </c>
      <c r="C28" s="521" t="s">
        <v>2021</v>
      </c>
      <c r="D28" s="521" t="s">
        <v>2041</v>
      </c>
      <c r="E28" s="521" t="s">
        <v>1612</v>
      </c>
      <c r="F28" s="455"/>
      <c r="G28" s="455">
        <v>6</v>
      </c>
      <c r="H28" s="378">
        <v>146096.4</v>
      </c>
      <c r="I28" s="378">
        <v>101311.2</v>
      </c>
      <c r="J28" s="378">
        <v>223512.9</v>
      </c>
      <c r="K28" s="378">
        <v>5373.3</v>
      </c>
      <c r="L28" s="378">
        <f t="shared" si="1"/>
        <v>476293.8</v>
      </c>
      <c r="M28" s="378">
        <v>277141.51</v>
      </c>
      <c r="N28" s="454">
        <v>46010</v>
      </c>
      <c r="O28" s="455">
        <v>4193266</v>
      </c>
      <c r="P28" s="378">
        <v>277141.51</v>
      </c>
      <c r="Q28" s="566"/>
      <c r="R28" s="566"/>
      <c r="S28" s="566"/>
      <c r="T28" s="566"/>
    </row>
    <row r="29" spans="1:20" s="7" customFormat="1" x14ac:dyDescent="0.25">
      <c r="A29" s="19" t="s">
        <v>355</v>
      </c>
      <c r="B29" s="176" t="s">
        <v>2044</v>
      </c>
      <c r="C29" s="12" t="s">
        <v>2021</v>
      </c>
      <c r="D29" s="12" t="s">
        <v>2041</v>
      </c>
      <c r="E29" s="12" t="s">
        <v>1612</v>
      </c>
      <c r="F29" s="112"/>
      <c r="G29" s="112" t="s">
        <v>1583</v>
      </c>
      <c r="H29" s="17">
        <v>126616.88</v>
      </c>
      <c r="I29" s="17">
        <v>87803.04</v>
      </c>
      <c r="J29" s="17">
        <v>193711.18</v>
      </c>
      <c r="K29" s="17">
        <v>4656.8599999999997</v>
      </c>
      <c r="L29" s="17">
        <f t="shared" si="1"/>
        <v>412787.95999999996</v>
      </c>
      <c r="M29" s="17"/>
      <c r="N29" s="15"/>
      <c r="O29" s="112"/>
      <c r="P29" s="178"/>
      <c r="Q29" s="20"/>
      <c r="R29" s="20"/>
      <c r="S29" s="20"/>
      <c r="T29" s="20"/>
    </row>
    <row r="30" spans="1:20" s="7" customFormat="1" x14ac:dyDescent="0.25">
      <c r="A30" s="19" t="s">
        <v>355</v>
      </c>
      <c r="B30" s="176" t="s">
        <v>2044</v>
      </c>
      <c r="C30" s="12" t="s">
        <v>2021</v>
      </c>
      <c r="D30" s="12" t="s">
        <v>2041</v>
      </c>
      <c r="E30" s="12" t="s">
        <v>1612</v>
      </c>
      <c r="F30" s="112"/>
      <c r="G30" s="112" t="s">
        <v>1584</v>
      </c>
      <c r="H30" s="17">
        <v>150966.28</v>
      </c>
      <c r="I30" s="17">
        <v>104688.24</v>
      </c>
      <c r="J30" s="17">
        <v>230963.33</v>
      </c>
      <c r="K30" s="17">
        <v>5552.41</v>
      </c>
      <c r="L30" s="17">
        <f t="shared" si="1"/>
        <v>492170.25999999995</v>
      </c>
      <c r="M30" s="17"/>
      <c r="N30" s="15"/>
      <c r="O30" s="112"/>
      <c r="P30" s="20"/>
      <c r="Q30" s="20"/>
      <c r="R30" s="20"/>
      <c r="S30" s="20"/>
      <c r="T30" s="20"/>
    </row>
    <row r="31" spans="1:20" s="7" customFormat="1" x14ac:dyDescent="0.25">
      <c r="A31" s="19" t="s">
        <v>355</v>
      </c>
      <c r="B31" s="176" t="s">
        <v>2044</v>
      </c>
      <c r="C31" s="12" t="s">
        <v>2021</v>
      </c>
      <c r="D31" s="12" t="s">
        <v>2041</v>
      </c>
      <c r="E31" s="12" t="s">
        <v>1612</v>
      </c>
      <c r="F31" s="112"/>
      <c r="G31" s="112" t="s">
        <v>1585</v>
      </c>
      <c r="H31" s="17">
        <v>146096.4</v>
      </c>
      <c r="I31" s="17">
        <v>101311.2</v>
      </c>
      <c r="J31" s="17">
        <v>223512.9</v>
      </c>
      <c r="K31" s="17">
        <v>5373.3</v>
      </c>
      <c r="L31" s="17">
        <f t="shared" si="1"/>
        <v>476293.8</v>
      </c>
      <c r="M31" s="17"/>
      <c r="N31" s="15"/>
      <c r="O31" s="112"/>
      <c r="P31" s="20"/>
      <c r="Q31" s="20"/>
      <c r="R31" s="20"/>
      <c r="S31" s="20"/>
      <c r="T31" s="20"/>
    </row>
    <row r="32" spans="1:20" s="7" customFormat="1" x14ac:dyDescent="0.25">
      <c r="A32" s="19" t="s">
        <v>355</v>
      </c>
      <c r="B32" s="176" t="s">
        <v>2044</v>
      </c>
      <c r="C32" s="12" t="s">
        <v>2021</v>
      </c>
      <c r="D32" s="12" t="s">
        <v>2041</v>
      </c>
      <c r="E32" s="12" t="s">
        <v>1612</v>
      </c>
      <c r="F32" s="112"/>
      <c r="G32" s="112" t="s">
        <v>1586</v>
      </c>
      <c r="H32" s="17">
        <v>170445.8</v>
      </c>
      <c r="I32" s="17">
        <v>118196.4</v>
      </c>
      <c r="J32" s="17">
        <v>260765.05</v>
      </c>
      <c r="K32" s="17">
        <v>6268.85</v>
      </c>
      <c r="L32" s="17">
        <f t="shared" si="1"/>
        <v>555676.1</v>
      </c>
      <c r="M32" s="17"/>
      <c r="N32" s="15"/>
      <c r="O32" s="112"/>
      <c r="P32" s="20"/>
      <c r="Q32" s="20"/>
      <c r="R32" s="20"/>
      <c r="S32" s="20"/>
      <c r="T32" s="20"/>
    </row>
    <row r="33" spans="1:20" s="7" customFormat="1" x14ac:dyDescent="0.25">
      <c r="A33" s="19" t="s">
        <v>355</v>
      </c>
      <c r="B33" s="176" t="s">
        <v>2044</v>
      </c>
      <c r="C33" s="12" t="s">
        <v>2021</v>
      </c>
      <c r="D33" s="12" t="s">
        <v>2041</v>
      </c>
      <c r="E33" s="12" t="s">
        <v>1612</v>
      </c>
      <c r="F33" s="112"/>
      <c r="G33" s="112">
        <v>9</v>
      </c>
      <c r="H33" s="17">
        <v>4869.88</v>
      </c>
      <c r="I33" s="17">
        <v>3377.04</v>
      </c>
      <c r="J33" s="17">
        <v>7450.43</v>
      </c>
      <c r="K33" s="17">
        <v>179.11</v>
      </c>
      <c r="L33" s="17">
        <f t="shared" si="1"/>
        <v>15876.460000000001</v>
      </c>
      <c r="M33" s="17"/>
      <c r="N33" s="15"/>
      <c r="O33" s="112"/>
      <c r="P33" s="20"/>
      <c r="Q33" s="20"/>
      <c r="R33" s="20"/>
      <c r="S33" s="20"/>
      <c r="T33" s="20"/>
    </row>
    <row r="34" spans="1:20" s="6" customFormat="1" x14ac:dyDescent="0.25">
      <c r="A34" s="37" t="s">
        <v>356</v>
      </c>
      <c r="B34" s="40" t="s">
        <v>2045</v>
      </c>
      <c r="C34" s="37" t="s">
        <v>2021</v>
      </c>
      <c r="D34" s="37" t="s">
        <v>2046</v>
      </c>
      <c r="E34" s="37" t="s">
        <v>1612</v>
      </c>
      <c r="F34" s="38">
        <v>43790</v>
      </c>
      <c r="G34" s="38"/>
      <c r="H34" s="31">
        <v>172237.75</v>
      </c>
      <c r="I34" s="31">
        <v>119439.25</v>
      </c>
      <c r="J34" s="31">
        <v>263506.8</v>
      </c>
      <c r="K34" s="31">
        <v>6334.62</v>
      </c>
      <c r="L34" s="31">
        <f t="shared" si="1"/>
        <v>561518.42000000004</v>
      </c>
      <c r="M34" s="31">
        <v>565877.81000000006</v>
      </c>
      <c r="N34" s="38">
        <v>43978</v>
      </c>
      <c r="O34" s="43">
        <v>2854803</v>
      </c>
      <c r="P34" s="60"/>
      <c r="Q34" s="60"/>
      <c r="R34" s="60"/>
      <c r="S34" s="60"/>
      <c r="T34" s="60"/>
    </row>
    <row r="35" spans="1:20" s="6" customFormat="1" ht="27.6" x14ac:dyDescent="0.25">
      <c r="A35" s="37" t="s">
        <v>356</v>
      </c>
      <c r="B35" s="40" t="s">
        <v>2047</v>
      </c>
      <c r="C35" s="37" t="s">
        <v>2021</v>
      </c>
      <c r="D35" s="37" t="s">
        <v>2046</v>
      </c>
      <c r="E35" s="37" t="s">
        <v>1612</v>
      </c>
      <c r="F35" s="38">
        <v>42856</v>
      </c>
      <c r="G35" s="43">
        <v>1</v>
      </c>
      <c r="H35" s="31">
        <v>96357.62</v>
      </c>
      <c r="I35" s="31">
        <v>66819.679999999993</v>
      </c>
      <c r="J35" s="31">
        <v>147417.60000000001</v>
      </c>
      <c r="K35" s="31">
        <v>3543.85</v>
      </c>
      <c r="L35" s="31">
        <f t="shared" si="1"/>
        <v>314138.75</v>
      </c>
      <c r="M35" s="31"/>
      <c r="N35" s="43"/>
      <c r="O35" s="43"/>
      <c r="P35" s="60"/>
      <c r="Q35" s="60"/>
      <c r="R35" s="60"/>
      <c r="S35" s="60"/>
      <c r="T35" s="60"/>
    </row>
    <row r="36" spans="1:20" s="6" customFormat="1" ht="27.6" x14ac:dyDescent="0.25">
      <c r="A36" s="37" t="s">
        <v>356</v>
      </c>
      <c r="B36" s="40" t="s">
        <v>2047</v>
      </c>
      <c r="C36" s="37" t="s">
        <v>2021</v>
      </c>
      <c r="D36" s="37" t="s">
        <v>2046</v>
      </c>
      <c r="E36" s="37" t="s">
        <v>1612</v>
      </c>
      <c r="F36" s="38">
        <v>42857</v>
      </c>
      <c r="G36" s="43">
        <v>2</v>
      </c>
      <c r="H36" s="31">
        <v>115629.15</v>
      </c>
      <c r="I36" s="31">
        <v>80183.62</v>
      </c>
      <c r="J36" s="31">
        <v>176901.12</v>
      </c>
      <c r="K36" s="31">
        <v>4252.63</v>
      </c>
      <c r="L36" s="31">
        <f t="shared" si="1"/>
        <v>376966.52</v>
      </c>
      <c r="M36" s="31"/>
      <c r="N36" s="43"/>
      <c r="O36" s="43"/>
      <c r="P36" s="60"/>
      <c r="Q36" s="60"/>
      <c r="R36" s="60"/>
      <c r="S36" s="60"/>
      <c r="T36" s="60"/>
    </row>
    <row r="37" spans="1:20" s="6" customFormat="1" ht="27.6" x14ac:dyDescent="0.25">
      <c r="A37" s="37" t="s">
        <v>356</v>
      </c>
      <c r="B37" s="40" t="s">
        <v>2047</v>
      </c>
      <c r="C37" s="37" t="s">
        <v>2021</v>
      </c>
      <c r="D37" s="37" t="s">
        <v>2046</v>
      </c>
      <c r="E37" s="37" t="s">
        <v>1612</v>
      </c>
      <c r="F37" s="38">
        <v>42858</v>
      </c>
      <c r="G37" s="43">
        <v>3</v>
      </c>
      <c r="H37" s="31">
        <v>101175.51</v>
      </c>
      <c r="I37" s="31">
        <v>70160.67</v>
      </c>
      <c r="J37" s="31">
        <v>154788.48000000001</v>
      </c>
      <c r="K37" s="31">
        <v>3721.05</v>
      </c>
      <c r="L37" s="31">
        <f t="shared" si="1"/>
        <v>329845.71000000002</v>
      </c>
      <c r="M37" s="31"/>
      <c r="N37" s="43"/>
      <c r="O37" s="43"/>
      <c r="P37" s="60"/>
      <c r="Q37" s="60"/>
      <c r="R37" s="60"/>
      <c r="S37" s="60"/>
      <c r="T37" s="60"/>
    </row>
    <row r="38" spans="1:20" s="7" customFormat="1" ht="41.4" x14ac:dyDescent="0.25">
      <c r="A38" s="12" t="s">
        <v>3313</v>
      </c>
      <c r="B38" s="13" t="s">
        <v>3315</v>
      </c>
      <c r="C38" s="12" t="s">
        <v>2021</v>
      </c>
      <c r="D38" s="12" t="s">
        <v>2046</v>
      </c>
      <c r="E38" s="12" t="s">
        <v>1612</v>
      </c>
      <c r="F38" s="15">
        <v>43748</v>
      </c>
      <c r="G38" s="46">
        <v>1</v>
      </c>
      <c r="H38" s="17">
        <v>96357.62</v>
      </c>
      <c r="I38" s="17">
        <v>66819.679999999993</v>
      </c>
      <c r="J38" s="17">
        <v>147417.60000000001</v>
      </c>
      <c r="K38" s="17">
        <v>3543.85</v>
      </c>
      <c r="L38" s="17">
        <f t="shared" si="1"/>
        <v>314138.75</v>
      </c>
      <c r="M38" s="17">
        <v>314138.75</v>
      </c>
      <c r="N38" s="15">
        <v>43880</v>
      </c>
      <c r="O38" s="46">
        <v>2820985</v>
      </c>
      <c r="P38" s="20"/>
      <c r="Q38" s="20"/>
      <c r="R38" s="20"/>
      <c r="S38" s="20"/>
      <c r="T38" s="20"/>
    </row>
    <row r="39" spans="1:20" s="7" customFormat="1" ht="41.4" x14ac:dyDescent="0.25">
      <c r="A39" s="12" t="s">
        <v>3313</v>
      </c>
      <c r="B39" s="13" t="s">
        <v>3315</v>
      </c>
      <c r="C39" s="12" t="s">
        <v>2021</v>
      </c>
      <c r="D39" s="12" t="s">
        <v>3314</v>
      </c>
      <c r="E39" s="12" t="s">
        <v>1612</v>
      </c>
      <c r="F39" s="15">
        <v>43748</v>
      </c>
      <c r="G39" s="46">
        <v>2</v>
      </c>
      <c r="H39" s="17">
        <v>115629.15</v>
      </c>
      <c r="I39" s="17">
        <v>80183.62</v>
      </c>
      <c r="J39" s="17">
        <v>176901.12</v>
      </c>
      <c r="K39" s="17">
        <v>4252.63</v>
      </c>
      <c r="L39" s="17">
        <f t="shared" si="1"/>
        <v>376966.52</v>
      </c>
      <c r="M39" s="17">
        <v>420262</v>
      </c>
      <c r="N39" s="15">
        <v>44657</v>
      </c>
      <c r="O39" s="46">
        <v>3265297</v>
      </c>
      <c r="P39" s="20"/>
      <c r="Q39" s="20"/>
      <c r="R39" s="20"/>
      <c r="S39" s="20"/>
      <c r="T39" s="20"/>
    </row>
    <row r="40" spans="1:20" s="7" customFormat="1" ht="41.4" x14ac:dyDescent="0.25">
      <c r="A40" s="12" t="s">
        <v>3313</v>
      </c>
      <c r="B40" s="13" t="s">
        <v>3315</v>
      </c>
      <c r="C40" s="12" t="s">
        <v>2021</v>
      </c>
      <c r="D40" s="12" t="s">
        <v>2046</v>
      </c>
      <c r="E40" s="12" t="s">
        <v>1612</v>
      </c>
      <c r="F40" s="15">
        <v>43748</v>
      </c>
      <c r="G40" s="46">
        <v>3</v>
      </c>
      <c r="H40" s="17">
        <v>101175.51</v>
      </c>
      <c r="I40" s="17">
        <v>70160.67</v>
      </c>
      <c r="J40" s="17">
        <v>154788.48000000001</v>
      </c>
      <c r="K40" s="17">
        <v>3721.05</v>
      </c>
      <c r="L40" s="17">
        <f>SUM(H40:K40)</f>
        <v>329845.71000000002</v>
      </c>
      <c r="M40" s="17">
        <v>329845.71000000002</v>
      </c>
      <c r="N40" s="15">
        <v>44354</v>
      </c>
      <c r="O40" s="46">
        <v>3081903</v>
      </c>
      <c r="P40" s="20"/>
      <c r="Q40" s="20"/>
      <c r="R40" s="20"/>
      <c r="S40" s="20"/>
      <c r="T40" s="20"/>
    </row>
    <row r="41" spans="1:20" s="477" customFormat="1" ht="27.6" x14ac:dyDescent="0.25">
      <c r="A41" s="521" t="s">
        <v>357</v>
      </c>
      <c r="B41" s="470" t="s">
        <v>2049</v>
      </c>
      <c r="C41" s="521" t="s">
        <v>2021</v>
      </c>
      <c r="D41" s="521" t="s">
        <v>2048</v>
      </c>
      <c r="E41" s="521" t="s">
        <v>1612</v>
      </c>
      <c r="F41" s="454">
        <v>43378</v>
      </c>
      <c r="G41" s="454"/>
      <c r="H41" s="378">
        <v>158326.92000000001</v>
      </c>
      <c r="I41" s="378">
        <v>109792.7</v>
      </c>
      <c r="J41" s="378">
        <v>242224.7</v>
      </c>
      <c r="K41" s="378">
        <v>5823.04</v>
      </c>
      <c r="L41" s="378">
        <f t="shared" si="1"/>
        <v>516167.36</v>
      </c>
      <c r="M41" s="378">
        <v>315101.03000000003</v>
      </c>
      <c r="N41" s="454">
        <v>45971</v>
      </c>
      <c r="O41" s="455">
        <v>4156672</v>
      </c>
      <c r="P41" s="566"/>
      <c r="Q41" s="566"/>
      <c r="R41" s="566"/>
      <c r="S41" s="566"/>
      <c r="T41" s="566"/>
    </row>
    <row r="42" spans="1:20" s="6" customFormat="1" x14ac:dyDescent="0.25">
      <c r="A42" s="37" t="s">
        <v>358</v>
      </c>
      <c r="B42" s="40" t="s">
        <v>2050</v>
      </c>
      <c r="C42" s="37" t="s">
        <v>2021</v>
      </c>
      <c r="D42" s="37" t="s">
        <v>2051</v>
      </c>
      <c r="E42" s="37" t="s">
        <v>1612</v>
      </c>
      <c r="F42" s="38">
        <v>43509</v>
      </c>
      <c r="G42" s="38"/>
      <c r="H42" s="31">
        <v>5161.08</v>
      </c>
      <c r="I42" s="31">
        <v>3578.98</v>
      </c>
      <c r="J42" s="31">
        <v>7895.95</v>
      </c>
      <c r="K42" s="31">
        <v>189.82</v>
      </c>
      <c r="L42" s="31">
        <f t="shared" si="1"/>
        <v>16825.829999999998</v>
      </c>
      <c r="M42" s="31">
        <v>16825.830000000002</v>
      </c>
      <c r="N42" s="38">
        <v>43524</v>
      </c>
      <c r="O42" s="43">
        <v>2601348</v>
      </c>
      <c r="P42" s="60"/>
      <c r="Q42" s="60"/>
      <c r="R42" s="60"/>
      <c r="S42" s="60"/>
      <c r="T42" s="60"/>
    </row>
    <row r="43" spans="1:20" s="6" customFormat="1" x14ac:dyDescent="0.25">
      <c r="A43" s="37" t="s">
        <v>359</v>
      </c>
      <c r="B43" s="40" t="s">
        <v>2052</v>
      </c>
      <c r="C43" s="37" t="s">
        <v>2021</v>
      </c>
      <c r="D43" s="37" t="s">
        <v>2053</v>
      </c>
      <c r="E43" s="37" t="s">
        <v>1628</v>
      </c>
      <c r="F43" s="38">
        <v>43945</v>
      </c>
      <c r="G43" s="38"/>
      <c r="H43" s="31">
        <v>5246.21</v>
      </c>
      <c r="I43" s="31">
        <v>3638.01</v>
      </c>
      <c r="J43" s="31">
        <v>8026.18</v>
      </c>
      <c r="K43" s="31">
        <v>192.95</v>
      </c>
      <c r="L43" s="31">
        <f t="shared" si="1"/>
        <v>17103.350000000002</v>
      </c>
      <c r="M43" s="31"/>
      <c r="N43" s="43"/>
      <c r="O43" s="43"/>
      <c r="P43" s="60"/>
      <c r="Q43" s="60"/>
      <c r="R43" s="60"/>
      <c r="S43" s="60"/>
      <c r="T43" s="60"/>
    </row>
    <row r="44" spans="1:20" s="6" customFormat="1" x14ac:dyDescent="0.25">
      <c r="A44" s="37" t="s">
        <v>360</v>
      </c>
      <c r="B44" s="40" t="s">
        <v>2054</v>
      </c>
      <c r="C44" s="37" t="s">
        <v>2076</v>
      </c>
      <c r="D44" s="37" t="s">
        <v>2055</v>
      </c>
      <c r="E44" s="37" t="s">
        <v>1612</v>
      </c>
      <c r="F44" s="38">
        <v>43623</v>
      </c>
      <c r="G44" s="38"/>
      <c r="H44" s="31">
        <v>5161.08</v>
      </c>
      <c r="I44" s="31">
        <v>3578.98</v>
      </c>
      <c r="J44" s="31">
        <v>7895.95</v>
      </c>
      <c r="K44" s="31">
        <v>189.82</v>
      </c>
      <c r="L44" s="31">
        <f t="shared" si="1"/>
        <v>16825.829999999998</v>
      </c>
      <c r="M44" s="31">
        <v>16825.830000000002</v>
      </c>
      <c r="N44" s="38">
        <v>43550</v>
      </c>
      <c r="O44" s="43">
        <v>2616312</v>
      </c>
      <c r="P44" s="60"/>
      <c r="Q44" s="60"/>
      <c r="R44" s="60"/>
      <c r="S44" s="60"/>
      <c r="T44" s="60"/>
    </row>
    <row r="45" spans="1:20" s="6" customFormat="1" ht="27.6" x14ac:dyDescent="0.25">
      <c r="A45" s="37" t="s">
        <v>361</v>
      </c>
      <c r="B45" s="40" t="s">
        <v>2056</v>
      </c>
      <c r="C45" s="37" t="s">
        <v>2076</v>
      </c>
      <c r="D45" s="37" t="s">
        <v>2057</v>
      </c>
      <c r="E45" s="37" t="s">
        <v>1612</v>
      </c>
      <c r="F45" s="38">
        <v>43999</v>
      </c>
      <c r="G45" s="38"/>
      <c r="H45" s="31">
        <v>4207.72</v>
      </c>
      <c r="I45" s="31">
        <v>2917.87</v>
      </c>
      <c r="J45" s="31">
        <v>6437.39</v>
      </c>
      <c r="K45" s="31">
        <v>154.57</v>
      </c>
      <c r="L45" s="31">
        <f t="shared" si="1"/>
        <v>13717.55</v>
      </c>
      <c r="M45" s="31">
        <v>13717.55</v>
      </c>
      <c r="N45" s="38">
        <v>44006</v>
      </c>
      <c r="O45" s="43">
        <v>2873766</v>
      </c>
      <c r="P45" s="60"/>
      <c r="Q45" s="60"/>
      <c r="R45" s="60"/>
      <c r="S45" s="60"/>
      <c r="T45" s="60"/>
    </row>
    <row r="46" spans="1:20" s="6" customFormat="1" ht="27.6" x14ac:dyDescent="0.25">
      <c r="A46" s="37" t="s">
        <v>362</v>
      </c>
      <c r="B46" s="40" t="s">
        <v>2058</v>
      </c>
      <c r="C46" s="37" t="s">
        <v>2021</v>
      </c>
      <c r="D46" s="37" t="s">
        <v>2059</v>
      </c>
      <c r="E46" s="37" t="s">
        <v>1612</v>
      </c>
      <c r="F46" s="38">
        <v>44007</v>
      </c>
      <c r="G46" s="38"/>
      <c r="H46" s="31">
        <v>4207.72</v>
      </c>
      <c r="I46" s="31">
        <v>2917.87</v>
      </c>
      <c r="J46" s="31">
        <v>6437.39</v>
      </c>
      <c r="K46" s="31">
        <v>154.75</v>
      </c>
      <c r="L46" s="31">
        <f t="shared" si="1"/>
        <v>13717.73</v>
      </c>
      <c r="M46" s="31">
        <v>13717.73</v>
      </c>
      <c r="N46" s="38">
        <v>44015</v>
      </c>
      <c r="O46" s="43">
        <v>2878303</v>
      </c>
      <c r="P46" s="60"/>
      <c r="Q46" s="60"/>
      <c r="R46" s="60"/>
      <c r="S46" s="60"/>
      <c r="T46" s="60"/>
    </row>
    <row r="47" spans="1:20" s="6" customFormat="1" ht="27.6" x14ac:dyDescent="0.25">
      <c r="A47" s="37" t="s">
        <v>363</v>
      </c>
      <c r="B47" s="40" t="s">
        <v>2060</v>
      </c>
      <c r="C47" s="37" t="s">
        <v>2021</v>
      </c>
      <c r="D47" s="37" t="s">
        <v>2061</v>
      </c>
      <c r="E47" s="37" t="s">
        <v>1612</v>
      </c>
      <c r="F47" s="38">
        <v>43999</v>
      </c>
      <c r="G47" s="38"/>
      <c r="H47" s="31">
        <v>4207.72</v>
      </c>
      <c r="I47" s="31">
        <v>2917.87</v>
      </c>
      <c r="J47" s="31">
        <v>6437.39</v>
      </c>
      <c r="K47" s="31">
        <v>154.57</v>
      </c>
      <c r="L47" s="31">
        <f t="shared" si="1"/>
        <v>13717.55</v>
      </c>
      <c r="M47" s="31">
        <v>13717.55</v>
      </c>
      <c r="N47" s="38">
        <v>44006</v>
      </c>
      <c r="O47" s="43">
        <v>2873767</v>
      </c>
      <c r="P47" s="60"/>
      <c r="Q47" s="60"/>
      <c r="R47" s="60"/>
      <c r="S47" s="60"/>
      <c r="T47" s="60"/>
    </row>
    <row r="48" spans="1:20" s="6" customFormat="1" x14ac:dyDescent="0.25">
      <c r="A48" s="37" t="s">
        <v>364</v>
      </c>
      <c r="B48" s="40" t="s">
        <v>1749</v>
      </c>
      <c r="C48" s="37" t="s">
        <v>2076</v>
      </c>
      <c r="D48" s="37" t="s">
        <v>2062</v>
      </c>
      <c r="E48" s="37" t="s">
        <v>1612</v>
      </c>
      <c r="F48" s="38">
        <v>43985</v>
      </c>
      <c r="G48" s="38"/>
      <c r="H48" s="31">
        <v>4207.72</v>
      </c>
      <c r="I48" s="31">
        <v>2917.87</v>
      </c>
      <c r="J48" s="31">
        <v>6437.39</v>
      </c>
      <c r="K48" s="31">
        <v>154.75</v>
      </c>
      <c r="L48" s="31">
        <f t="shared" si="1"/>
        <v>13717.73</v>
      </c>
      <c r="M48" s="31">
        <v>13717.73</v>
      </c>
      <c r="N48" s="38">
        <v>44007</v>
      </c>
      <c r="O48" s="43">
        <v>2874163</v>
      </c>
      <c r="P48" s="60"/>
      <c r="Q48" s="60"/>
      <c r="R48" s="60"/>
      <c r="S48" s="60"/>
      <c r="T48" s="60"/>
    </row>
    <row r="49" spans="1:12" x14ac:dyDescent="0.25">
      <c r="A49" s="37"/>
      <c r="B49" s="40"/>
      <c r="C49" s="37"/>
      <c r="D49" s="37"/>
      <c r="E49" s="37"/>
      <c r="H49" s="42"/>
      <c r="I49" s="42"/>
      <c r="J49" s="42"/>
      <c r="K49" s="42"/>
      <c r="L49" s="42"/>
    </row>
    <row r="50" spans="1:12" x14ac:dyDescent="0.25">
      <c r="A50" s="37"/>
      <c r="B50" s="40"/>
      <c r="C50" s="37"/>
      <c r="D50" s="37"/>
      <c r="E50" s="37"/>
      <c r="H50" s="42"/>
      <c r="I50" s="42"/>
      <c r="J50" s="42"/>
      <c r="K50" s="42"/>
      <c r="L50" s="42"/>
    </row>
  </sheetData>
  <autoFilter ref="A2:T48" xr:uid="{00000000-0001-0000-0300-000000000000}"/>
  <mergeCells count="6">
    <mergeCell ref="Q26:R27"/>
    <mergeCell ref="A1:T1"/>
    <mergeCell ref="Q17:R17"/>
    <mergeCell ref="Q18:R18"/>
    <mergeCell ref="Q23:R23"/>
    <mergeCell ref="Q24:R2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T29"/>
  <sheetViews>
    <sheetView workbookViewId="0">
      <pane xSplit="1" ySplit="2" topLeftCell="C12" activePane="bottomRight" state="frozen"/>
      <selection activeCell="B120" sqref="B120"/>
      <selection pane="topRight" activeCell="B120" sqref="B120"/>
      <selection pane="bottomLeft" activeCell="B120" sqref="B120"/>
      <selection pane="bottomRight" activeCell="A10" sqref="A10:XFD11"/>
    </sheetView>
  </sheetViews>
  <sheetFormatPr defaultRowHeight="13.8" x14ac:dyDescent="0.25"/>
  <cols>
    <col min="1" max="1" width="11.6640625" style="26" bestFit="1" customWidth="1"/>
    <col min="2" max="2" width="28.109375" style="34" customWidth="1"/>
    <col min="3" max="3" width="22.5546875" style="26" bestFit="1" customWidth="1"/>
    <col min="4" max="4" width="20.109375" style="26" bestFit="1" customWidth="1"/>
    <col min="5" max="5" width="11.109375" style="26" bestFit="1" customWidth="1"/>
    <col min="6" max="6" width="19" style="26" bestFit="1" customWidth="1"/>
    <col min="7" max="7" width="13.88671875" style="26" bestFit="1" customWidth="1"/>
    <col min="8" max="8" width="13.5546875" style="26" bestFit="1" customWidth="1"/>
    <col min="9" max="9" width="12.44140625" style="26" bestFit="1" customWidth="1"/>
    <col min="10" max="10" width="16" style="26" bestFit="1" customWidth="1"/>
    <col min="11" max="11" width="15.5546875" style="26" bestFit="1" customWidth="1"/>
    <col min="12" max="12" width="16.88671875" style="26" bestFit="1" customWidth="1"/>
    <col min="13" max="13" width="18.33203125" style="26" bestFit="1" customWidth="1"/>
    <col min="14" max="14" width="11.33203125" style="26" bestFit="1" customWidth="1"/>
    <col min="15" max="15" width="20.44140625" style="26" bestFit="1" customWidth="1"/>
    <col min="16" max="16" width="10.44140625" style="44" bestFit="1" customWidth="1"/>
    <col min="17" max="17" width="18" style="44" bestFit="1" customWidth="1"/>
    <col min="18" max="18" width="16.44140625" style="44" bestFit="1" customWidth="1"/>
    <col min="19" max="19" width="11" style="44" bestFit="1" customWidth="1"/>
    <col min="20" max="20" width="16.6640625" style="44" bestFit="1" customWidth="1"/>
  </cols>
  <sheetData>
    <row r="1" spans="1:20" s="8" customFormat="1" ht="21" x14ac:dyDescent="0.25">
      <c r="A1" s="797" t="s">
        <v>3096</v>
      </c>
      <c r="B1" s="797"/>
      <c r="C1" s="797"/>
      <c r="D1" s="797"/>
      <c r="E1" s="797"/>
      <c r="F1" s="797"/>
      <c r="G1" s="797"/>
      <c r="H1" s="797"/>
      <c r="I1" s="797"/>
      <c r="J1" s="797"/>
      <c r="K1" s="797"/>
      <c r="L1" s="797"/>
      <c r="M1" s="797"/>
      <c r="N1" s="797"/>
      <c r="O1" s="797"/>
      <c r="P1" s="797"/>
      <c r="Q1" s="797"/>
      <c r="R1" s="797"/>
      <c r="S1" s="797"/>
      <c r="T1" s="797"/>
    </row>
    <row r="2" spans="1:20" ht="69" x14ac:dyDescent="0.25">
      <c r="A2" s="28" t="s">
        <v>307</v>
      </c>
      <c r="B2" s="27" t="s">
        <v>2018</v>
      </c>
      <c r="C2" s="28" t="s">
        <v>308</v>
      </c>
      <c r="D2" s="28" t="s">
        <v>2019</v>
      </c>
      <c r="E2" s="28" t="s">
        <v>1599</v>
      </c>
      <c r="F2" s="28" t="s">
        <v>309</v>
      </c>
      <c r="G2" s="28" t="s">
        <v>1595</v>
      </c>
      <c r="H2" s="28" t="s">
        <v>310</v>
      </c>
      <c r="I2" s="28" t="s">
        <v>312</v>
      </c>
      <c r="J2" s="28" t="s">
        <v>311</v>
      </c>
      <c r="K2" s="28" t="s">
        <v>315</v>
      </c>
      <c r="L2" s="28" t="s">
        <v>316</v>
      </c>
      <c r="M2" s="28" t="s">
        <v>322</v>
      </c>
      <c r="N2" s="28" t="s">
        <v>333</v>
      </c>
      <c r="O2" s="28" t="s">
        <v>332</v>
      </c>
      <c r="P2" s="57" t="s">
        <v>317</v>
      </c>
      <c r="Q2" s="57" t="s">
        <v>318</v>
      </c>
      <c r="R2" s="57" t="s">
        <v>319</v>
      </c>
      <c r="S2" s="57" t="s">
        <v>320</v>
      </c>
      <c r="T2" s="57" t="s">
        <v>321</v>
      </c>
    </row>
    <row r="3" spans="1:20" s="4" customFormat="1" ht="110.4" x14ac:dyDescent="0.25">
      <c r="A3" s="12" t="s">
        <v>375</v>
      </c>
      <c r="B3" s="165" t="s">
        <v>2064</v>
      </c>
      <c r="C3" s="12" t="s">
        <v>2021</v>
      </c>
      <c r="D3" s="12" t="s">
        <v>2065</v>
      </c>
      <c r="E3" s="12" t="s">
        <v>1604</v>
      </c>
      <c r="F3" s="39">
        <v>41333</v>
      </c>
      <c r="G3" s="69">
        <v>1</v>
      </c>
      <c r="H3" s="16">
        <v>2888.64</v>
      </c>
      <c r="I3" s="16">
        <v>2456.6999999999998</v>
      </c>
      <c r="J3" s="16">
        <v>6531.73</v>
      </c>
      <c r="K3" s="16">
        <v>207.95</v>
      </c>
      <c r="L3" s="16">
        <f t="shared" ref="L3:L13" si="0">SUM(H3:K3)</f>
        <v>12085.02</v>
      </c>
      <c r="M3" s="17">
        <v>12085.01</v>
      </c>
      <c r="N3" s="15">
        <v>42816</v>
      </c>
      <c r="O3" s="112" t="s">
        <v>376</v>
      </c>
      <c r="P3" s="73"/>
      <c r="Q3" s="73"/>
      <c r="R3" s="122"/>
      <c r="S3" s="73"/>
      <c r="T3" s="73"/>
    </row>
    <row r="4" spans="1:20" s="4" customFormat="1" ht="110.4" x14ac:dyDescent="0.25">
      <c r="A4" s="12" t="s">
        <v>375</v>
      </c>
      <c r="B4" s="165" t="s">
        <v>2064</v>
      </c>
      <c r="C4" s="12" t="s">
        <v>2021</v>
      </c>
      <c r="D4" s="12" t="s">
        <v>2065</v>
      </c>
      <c r="E4" s="12" t="s">
        <v>1604</v>
      </c>
      <c r="F4" s="39">
        <v>41333</v>
      </c>
      <c r="G4" s="69">
        <v>2</v>
      </c>
      <c r="H4" s="16">
        <v>73434.92</v>
      </c>
      <c r="I4" s="16">
        <v>62454.05</v>
      </c>
      <c r="J4" s="16">
        <v>166049.45000000001</v>
      </c>
      <c r="K4" s="16">
        <v>5286.42</v>
      </c>
      <c r="L4" s="16">
        <f t="shared" si="0"/>
        <v>307224.84000000003</v>
      </c>
      <c r="M4" s="17">
        <v>307224.84000000003</v>
      </c>
      <c r="N4" s="15">
        <v>42816</v>
      </c>
      <c r="O4" s="112" t="s">
        <v>376</v>
      </c>
      <c r="P4" s="73"/>
      <c r="Q4" s="73"/>
      <c r="R4" s="122"/>
      <c r="S4" s="73"/>
      <c r="T4" s="73"/>
    </row>
    <row r="5" spans="1:20" s="4" customFormat="1" ht="110.4" x14ac:dyDescent="0.25">
      <c r="A5" s="12" t="s">
        <v>375</v>
      </c>
      <c r="B5" s="165" t="s">
        <v>2064</v>
      </c>
      <c r="C5" s="12" t="s">
        <v>2021</v>
      </c>
      <c r="D5" s="12" t="s">
        <v>2065</v>
      </c>
      <c r="E5" s="12" t="s">
        <v>1604</v>
      </c>
      <c r="F5" s="39">
        <v>41333</v>
      </c>
      <c r="G5" s="69">
        <v>3</v>
      </c>
      <c r="H5" s="16"/>
      <c r="I5" s="16">
        <v>71401.64</v>
      </c>
      <c r="J5" s="16">
        <v>56646.9</v>
      </c>
      <c r="K5" s="16">
        <v>150609.75</v>
      </c>
      <c r="L5" s="16">
        <f t="shared" si="0"/>
        <v>278658.29000000004</v>
      </c>
      <c r="M5" s="17">
        <v>278658.28999999998</v>
      </c>
      <c r="N5" s="15">
        <v>43363</v>
      </c>
      <c r="O5" s="112" t="s">
        <v>377</v>
      </c>
      <c r="P5" s="73"/>
      <c r="Q5" s="73"/>
      <c r="R5" s="122"/>
      <c r="S5" s="73"/>
      <c r="T5" s="73"/>
    </row>
    <row r="6" spans="1:20" s="4" customFormat="1" ht="110.4" x14ac:dyDescent="0.25">
      <c r="A6" s="12" t="s">
        <v>375</v>
      </c>
      <c r="B6" s="165" t="s">
        <v>2064</v>
      </c>
      <c r="C6" s="12" t="s">
        <v>2021</v>
      </c>
      <c r="D6" s="12" t="s">
        <v>2065</v>
      </c>
      <c r="E6" s="12" t="s">
        <v>1604</v>
      </c>
      <c r="F6" s="39">
        <v>41333</v>
      </c>
      <c r="G6" s="69">
        <v>4</v>
      </c>
      <c r="H6" s="16">
        <v>99353.15</v>
      </c>
      <c r="I6" s="16">
        <v>84496.82</v>
      </c>
      <c r="J6" s="16">
        <v>224654.84</v>
      </c>
      <c r="K6" s="16">
        <v>7152.32</v>
      </c>
      <c r="L6" s="16">
        <f t="shared" si="0"/>
        <v>415657.13</v>
      </c>
      <c r="M6" s="17"/>
      <c r="N6" s="15"/>
      <c r="O6" s="112"/>
      <c r="P6" s="73"/>
      <c r="Q6" s="73"/>
      <c r="R6" s="122"/>
      <c r="S6" s="73"/>
      <c r="T6" s="73"/>
    </row>
    <row r="7" spans="1:20" s="4" customFormat="1" ht="110.4" x14ac:dyDescent="0.25">
      <c r="A7" s="12" t="s">
        <v>375</v>
      </c>
      <c r="B7" s="165" t="s">
        <v>2064</v>
      </c>
      <c r="C7" s="12" t="s">
        <v>2021</v>
      </c>
      <c r="D7" s="12" t="s">
        <v>2065</v>
      </c>
      <c r="E7" s="12" t="s">
        <v>1604</v>
      </c>
      <c r="F7" s="39">
        <v>41333</v>
      </c>
      <c r="G7" s="69">
        <v>5</v>
      </c>
      <c r="H7" s="16">
        <v>69327.360000000001</v>
      </c>
      <c r="I7" s="16">
        <v>58960.800000000003</v>
      </c>
      <c r="J7" s="16">
        <v>156761.28</v>
      </c>
      <c r="K7" s="16">
        <v>4990.8</v>
      </c>
      <c r="L7" s="16">
        <f t="shared" si="0"/>
        <v>290040.24</v>
      </c>
      <c r="M7" s="17">
        <v>307858.08</v>
      </c>
      <c r="N7" s="15">
        <v>44371</v>
      </c>
      <c r="O7" s="112" t="s">
        <v>378</v>
      </c>
      <c r="P7" s="73"/>
      <c r="Q7" s="73"/>
      <c r="R7" s="122"/>
      <c r="S7" s="73"/>
      <c r="T7" s="73"/>
    </row>
    <row r="8" spans="1:20" s="4" customFormat="1" ht="27.6" x14ac:dyDescent="0.25">
      <c r="A8" s="306" t="s">
        <v>379</v>
      </c>
      <c r="B8" s="227" t="s">
        <v>2066</v>
      </c>
      <c r="C8" s="306" t="s">
        <v>2021</v>
      </c>
      <c r="D8" s="306" t="s">
        <v>2067</v>
      </c>
      <c r="E8" s="306" t="s">
        <v>1604</v>
      </c>
      <c r="F8" s="39">
        <v>41628</v>
      </c>
      <c r="G8" s="69">
        <v>1</v>
      </c>
      <c r="H8" s="16">
        <v>263215.96999999997</v>
      </c>
      <c r="I8" s="16">
        <v>223856.89</v>
      </c>
      <c r="J8" s="16">
        <v>163996.82</v>
      </c>
      <c r="K8" s="16">
        <v>18947.189999999999</v>
      </c>
      <c r="L8" s="16">
        <f t="shared" si="0"/>
        <v>670016.86999999988</v>
      </c>
      <c r="M8" s="17">
        <v>670016.87</v>
      </c>
      <c r="N8" s="15">
        <v>43859</v>
      </c>
      <c r="O8" s="307" t="s">
        <v>380</v>
      </c>
      <c r="P8" s="73"/>
      <c r="Q8" s="73"/>
      <c r="R8" s="122"/>
      <c r="S8" s="73"/>
      <c r="T8" s="73"/>
    </row>
    <row r="9" spans="1:20" s="4" customFormat="1" ht="193.2" x14ac:dyDescent="0.25">
      <c r="A9" s="12" t="s">
        <v>5101</v>
      </c>
      <c r="B9" s="188" t="s">
        <v>5693</v>
      </c>
      <c r="C9" s="12" t="s">
        <v>2021</v>
      </c>
      <c r="D9" s="12" t="s">
        <v>5102</v>
      </c>
      <c r="E9" s="12" t="s">
        <v>1894</v>
      </c>
      <c r="F9" s="39">
        <v>45536</v>
      </c>
      <c r="G9" s="69"/>
      <c r="H9" s="16">
        <v>125612.85</v>
      </c>
      <c r="I9" s="16">
        <v>106217.68</v>
      </c>
      <c r="J9" s="16">
        <v>289194.07</v>
      </c>
      <c r="K9" s="16">
        <v>5244.85</v>
      </c>
      <c r="L9" s="16">
        <f>SUM(H9:K9)</f>
        <v>526269.44999999995</v>
      </c>
      <c r="M9" s="17"/>
      <c r="N9" s="15"/>
      <c r="O9" s="187"/>
      <c r="P9" s="73"/>
      <c r="Q9" s="73"/>
      <c r="R9" s="122"/>
      <c r="S9" s="16">
        <v>33730.550000000003</v>
      </c>
      <c r="T9" s="73"/>
    </row>
    <row r="10" spans="1:20" s="4" customFormat="1" ht="55.2" x14ac:dyDescent="0.25">
      <c r="A10" s="312" t="s">
        <v>381</v>
      </c>
      <c r="B10" s="227" t="s">
        <v>2068</v>
      </c>
      <c r="C10" s="312" t="s">
        <v>2021</v>
      </c>
      <c r="D10" s="312" t="s">
        <v>2067</v>
      </c>
      <c r="E10" s="312" t="s">
        <v>1604</v>
      </c>
      <c r="F10" s="39">
        <v>43651</v>
      </c>
      <c r="G10" s="69">
        <v>1</v>
      </c>
      <c r="H10" s="16">
        <v>172099.25</v>
      </c>
      <c r="I10" s="16">
        <v>389146.81</v>
      </c>
      <c r="J10" s="16">
        <v>146364.72</v>
      </c>
      <c r="K10" s="16">
        <v>12389.22</v>
      </c>
      <c r="L10" s="16">
        <f t="shared" si="0"/>
        <v>720000</v>
      </c>
      <c r="M10" s="17">
        <v>720000</v>
      </c>
      <c r="N10" s="15">
        <v>44355</v>
      </c>
      <c r="O10" s="314" t="s">
        <v>382</v>
      </c>
      <c r="P10" s="73"/>
      <c r="Q10" s="73"/>
      <c r="R10" s="122"/>
      <c r="S10" s="73"/>
      <c r="T10" s="73"/>
    </row>
    <row r="11" spans="1:20" s="4" customFormat="1" ht="55.2" x14ac:dyDescent="0.25">
      <c r="A11" s="312" t="s">
        <v>381</v>
      </c>
      <c r="B11" s="227" t="s">
        <v>2068</v>
      </c>
      <c r="C11" s="312" t="s">
        <v>2021</v>
      </c>
      <c r="D11" s="312" t="s">
        <v>2067</v>
      </c>
      <c r="E11" s="312" t="s">
        <v>1604</v>
      </c>
      <c r="F11" s="39">
        <v>43652</v>
      </c>
      <c r="G11" s="69">
        <v>2</v>
      </c>
      <c r="H11" s="16">
        <v>162538.18</v>
      </c>
      <c r="I11" s="16">
        <v>367527.54</v>
      </c>
      <c r="J11" s="16">
        <v>138233.35</v>
      </c>
      <c r="K11" s="16">
        <v>11700.93</v>
      </c>
      <c r="L11" s="16">
        <f t="shared" si="0"/>
        <v>680000</v>
      </c>
      <c r="M11" s="17">
        <v>680000</v>
      </c>
      <c r="N11" s="15">
        <v>44391</v>
      </c>
      <c r="O11" s="314" t="s">
        <v>383</v>
      </c>
      <c r="P11" s="73"/>
      <c r="Q11" s="73"/>
      <c r="R11" s="122"/>
      <c r="S11" s="73"/>
      <c r="T11" s="73"/>
    </row>
    <row r="12" spans="1:20" s="4" customFormat="1" ht="55.2" x14ac:dyDescent="0.25">
      <c r="A12" s="12" t="s">
        <v>381</v>
      </c>
      <c r="B12" s="191" t="s">
        <v>2068</v>
      </c>
      <c r="C12" s="12" t="s">
        <v>2021</v>
      </c>
      <c r="D12" s="12" t="s">
        <v>2067</v>
      </c>
      <c r="E12" s="12" t="s">
        <v>1604</v>
      </c>
      <c r="F12" s="39">
        <v>43653</v>
      </c>
      <c r="G12" s="69">
        <v>3</v>
      </c>
      <c r="H12" s="16">
        <v>196001.73</v>
      </c>
      <c r="I12" s="16">
        <v>443194.83</v>
      </c>
      <c r="J12" s="16">
        <v>166693.29</v>
      </c>
      <c r="K12" s="16">
        <v>14110.15</v>
      </c>
      <c r="L12" s="16">
        <f t="shared" si="0"/>
        <v>820000.00000000012</v>
      </c>
      <c r="M12" s="17">
        <v>820000</v>
      </c>
      <c r="N12" s="15">
        <v>44579</v>
      </c>
      <c r="O12" s="47" t="s">
        <v>3249</v>
      </c>
      <c r="P12" s="73"/>
      <c r="Q12" s="73"/>
      <c r="R12" s="122"/>
      <c r="S12" s="73"/>
      <c r="T12" s="73"/>
    </row>
    <row r="13" spans="1:20" s="4" customFormat="1" ht="55.2" x14ac:dyDescent="0.25">
      <c r="A13" s="12" t="s">
        <v>381</v>
      </c>
      <c r="B13" s="191" t="s">
        <v>2068</v>
      </c>
      <c r="C13" s="12" t="s">
        <v>2021</v>
      </c>
      <c r="D13" s="12" t="s">
        <v>2067</v>
      </c>
      <c r="E13" s="12" t="s">
        <v>1604</v>
      </c>
      <c r="F13" s="39">
        <v>43655</v>
      </c>
      <c r="G13" s="69">
        <v>5</v>
      </c>
      <c r="H13" s="16">
        <v>152976.95999999999</v>
      </c>
      <c r="I13" s="16">
        <v>345908.16</v>
      </c>
      <c r="J13" s="16">
        <v>130102.08</v>
      </c>
      <c r="K13" s="16">
        <v>11012.8</v>
      </c>
      <c r="L13" s="16">
        <f t="shared" si="0"/>
        <v>640000</v>
      </c>
      <c r="M13" s="17">
        <v>380000</v>
      </c>
      <c r="N13" s="15">
        <v>45562</v>
      </c>
      <c r="O13" s="200">
        <v>3867421</v>
      </c>
      <c r="P13" s="73"/>
      <c r="Q13" s="73"/>
      <c r="R13" s="122"/>
      <c r="S13" s="73"/>
      <c r="T13" s="73"/>
    </row>
    <row r="14" spans="1:20" s="4" customFormat="1" ht="41.4" x14ac:dyDescent="0.25">
      <c r="A14" s="12" t="s">
        <v>384</v>
      </c>
      <c r="B14" s="191" t="s">
        <v>2069</v>
      </c>
      <c r="C14" s="12" t="s">
        <v>2021</v>
      </c>
      <c r="D14" s="12" t="s">
        <v>2070</v>
      </c>
      <c r="E14" s="12" t="s">
        <v>1604</v>
      </c>
      <c r="F14" s="39">
        <v>43385</v>
      </c>
      <c r="G14" s="69"/>
      <c r="H14" s="16">
        <v>3518.17</v>
      </c>
      <c r="I14" s="16">
        <v>2991.73</v>
      </c>
      <c r="J14" s="16">
        <v>7955.46</v>
      </c>
      <c r="K14" s="16">
        <v>45.6</v>
      </c>
      <c r="L14" s="16">
        <f t="shared" ref="L14:L20" si="1">SUM(H14:K14)</f>
        <v>14510.960000000001</v>
      </c>
      <c r="M14" s="17">
        <v>14633.71</v>
      </c>
      <c r="N14" s="15">
        <v>43551</v>
      </c>
      <c r="O14" s="200" t="s">
        <v>385</v>
      </c>
      <c r="P14" s="73"/>
      <c r="Q14" s="73"/>
      <c r="R14" s="122"/>
      <c r="S14" s="73"/>
      <c r="T14" s="73"/>
    </row>
    <row r="15" spans="1:20" s="4" customFormat="1" ht="73.5" customHeight="1" x14ac:dyDescent="0.25">
      <c r="A15" s="12" t="s">
        <v>5592</v>
      </c>
      <c r="B15" s="191" t="s">
        <v>5593</v>
      </c>
      <c r="C15" s="12" t="s">
        <v>2021</v>
      </c>
      <c r="D15" s="12" t="s">
        <v>2067</v>
      </c>
      <c r="E15" s="12" t="s">
        <v>5270</v>
      </c>
      <c r="F15" s="39">
        <v>43951</v>
      </c>
      <c r="G15" s="200"/>
      <c r="H15" s="178">
        <v>167318.54999999999</v>
      </c>
      <c r="I15" s="178">
        <v>142299.15</v>
      </c>
      <c r="J15" s="178">
        <v>378337.05</v>
      </c>
      <c r="K15" s="178">
        <v>12045.25</v>
      </c>
      <c r="L15" s="178">
        <f>+SUM(H15:K15)</f>
        <v>700000</v>
      </c>
      <c r="M15" s="17">
        <v>700000</v>
      </c>
      <c r="N15" s="15">
        <v>45639</v>
      </c>
      <c r="O15" s="200">
        <v>3923727</v>
      </c>
      <c r="P15" s="73"/>
      <c r="Q15" s="73"/>
      <c r="R15" s="122"/>
      <c r="S15" s="73"/>
      <c r="T15" s="73"/>
    </row>
    <row r="16" spans="1:20" s="4" customFormat="1" ht="55.2" x14ac:dyDescent="0.25">
      <c r="A16" s="12" t="s">
        <v>386</v>
      </c>
      <c r="B16" s="191" t="s">
        <v>2071</v>
      </c>
      <c r="C16" s="12" t="s">
        <v>2021</v>
      </c>
      <c r="D16" s="12" t="s">
        <v>2072</v>
      </c>
      <c r="E16" s="12" t="s">
        <v>1604</v>
      </c>
      <c r="F16" s="39">
        <v>43852</v>
      </c>
      <c r="G16" s="69"/>
      <c r="H16" s="16">
        <v>3595.32</v>
      </c>
      <c r="I16" s="16">
        <v>3057.34</v>
      </c>
      <c r="J16" s="16">
        <v>8129.92</v>
      </c>
      <c r="K16" s="16">
        <v>46.6</v>
      </c>
      <c r="L16" s="16">
        <f t="shared" si="1"/>
        <v>14829.18</v>
      </c>
      <c r="M16" s="17">
        <v>14906.3</v>
      </c>
      <c r="N16" s="15">
        <v>43866</v>
      </c>
      <c r="O16" s="200" t="s">
        <v>387</v>
      </c>
      <c r="P16" s="73"/>
      <c r="Q16" s="73"/>
      <c r="R16" s="122"/>
      <c r="S16" s="73"/>
      <c r="T16" s="73"/>
    </row>
    <row r="17" spans="1:20" s="4" customFormat="1" ht="55.2" x14ac:dyDescent="0.25">
      <c r="A17" s="12" t="s">
        <v>388</v>
      </c>
      <c r="B17" s="191" t="s">
        <v>2073</v>
      </c>
      <c r="C17" s="12" t="s">
        <v>2021</v>
      </c>
      <c r="D17" s="12" t="s">
        <v>2074</v>
      </c>
      <c r="E17" s="12" t="s">
        <v>1604</v>
      </c>
      <c r="F17" s="39">
        <v>43920</v>
      </c>
      <c r="G17" s="69"/>
      <c r="H17" s="16">
        <v>3613.84</v>
      </c>
      <c r="I17" s="16">
        <v>3073.09</v>
      </c>
      <c r="J17" s="16">
        <v>8171.79</v>
      </c>
      <c r="K17" s="16">
        <v>46.84</v>
      </c>
      <c r="L17" s="16">
        <f t="shared" si="1"/>
        <v>14905.560000000001</v>
      </c>
      <c r="M17" s="17">
        <v>14905.56</v>
      </c>
      <c r="N17" s="15">
        <v>43924</v>
      </c>
      <c r="O17" s="200" t="s">
        <v>389</v>
      </c>
      <c r="P17" s="73"/>
      <c r="Q17" s="73"/>
      <c r="R17" s="122"/>
      <c r="S17" s="73"/>
      <c r="T17" s="73"/>
    </row>
    <row r="18" spans="1:20" s="4" customFormat="1" ht="27.6" x14ac:dyDescent="0.25">
      <c r="A18" s="12" t="s">
        <v>390</v>
      </c>
      <c r="B18" s="191" t="s">
        <v>2075</v>
      </c>
      <c r="C18" s="12" t="s">
        <v>2076</v>
      </c>
      <c r="D18" s="12" t="s">
        <v>2077</v>
      </c>
      <c r="E18" s="12" t="s">
        <v>1604</v>
      </c>
      <c r="F18" s="39">
        <v>43551</v>
      </c>
      <c r="G18" s="69"/>
      <c r="H18" s="16">
        <v>3555.2</v>
      </c>
      <c r="I18" s="16">
        <v>3023.22</v>
      </c>
      <c r="J18" s="16">
        <v>8039.2</v>
      </c>
      <c r="K18" s="16">
        <v>46.08</v>
      </c>
      <c r="L18" s="16">
        <f t="shared" si="1"/>
        <v>14663.699999999999</v>
      </c>
      <c r="M18" s="17">
        <v>14663.7</v>
      </c>
      <c r="N18" s="15">
        <v>43559</v>
      </c>
      <c r="O18" s="200" t="s">
        <v>391</v>
      </c>
      <c r="P18" s="73"/>
      <c r="Q18" s="73"/>
      <c r="R18" s="122"/>
      <c r="S18" s="73"/>
      <c r="T18" s="73"/>
    </row>
    <row r="19" spans="1:20" ht="27.6" x14ac:dyDescent="0.25">
      <c r="A19" s="37" t="s">
        <v>392</v>
      </c>
      <c r="B19" s="40" t="s">
        <v>2075</v>
      </c>
      <c r="C19" s="37" t="s">
        <v>2076</v>
      </c>
      <c r="D19" s="37" t="s">
        <v>2078</v>
      </c>
      <c r="E19" s="37" t="s">
        <v>1604</v>
      </c>
      <c r="F19" s="36">
        <v>43668</v>
      </c>
      <c r="G19" s="35"/>
      <c r="H19" s="30">
        <v>3576.81</v>
      </c>
      <c r="I19" s="30">
        <v>3041.6</v>
      </c>
      <c r="J19" s="30">
        <v>8088.05</v>
      </c>
      <c r="K19" s="30">
        <v>46.36</v>
      </c>
      <c r="L19" s="30">
        <f t="shared" si="1"/>
        <v>14752.82</v>
      </c>
      <c r="M19" s="31">
        <v>14752.82</v>
      </c>
      <c r="N19" s="38">
        <v>43732</v>
      </c>
      <c r="O19" s="43" t="s">
        <v>393</v>
      </c>
      <c r="R19" s="63"/>
    </row>
    <row r="20" spans="1:20" ht="41.4" x14ac:dyDescent="0.25">
      <c r="A20" s="37" t="s">
        <v>394</v>
      </c>
      <c r="B20" s="40" t="s">
        <v>2079</v>
      </c>
      <c r="C20" s="37" t="s">
        <v>2076</v>
      </c>
      <c r="D20" s="37" t="s">
        <v>2080</v>
      </c>
      <c r="E20" s="37" t="s">
        <v>1604</v>
      </c>
      <c r="F20" s="36">
        <v>43838</v>
      </c>
      <c r="G20" s="35"/>
      <c r="H20" s="30">
        <v>3595.32</v>
      </c>
      <c r="I20" s="30">
        <v>3057.34</v>
      </c>
      <c r="J20" s="30">
        <v>8129.92</v>
      </c>
      <c r="K20" s="30">
        <v>46.6</v>
      </c>
      <c r="L20" s="30">
        <f t="shared" si="1"/>
        <v>14829.18</v>
      </c>
      <c r="M20" s="31">
        <v>14829.18</v>
      </c>
      <c r="N20" s="38">
        <v>43846</v>
      </c>
      <c r="O20" s="43" t="s">
        <v>395</v>
      </c>
      <c r="R20" s="63"/>
    </row>
    <row r="21" spans="1:20" x14ac:dyDescent="0.25">
      <c r="G21" s="35"/>
    </row>
    <row r="23" spans="1:20" x14ac:dyDescent="0.25">
      <c r="I23" s="30"/>
      <c r="M23" s="30"/>
    </row>
    <row r="29" spans="1:20" x14ac:dyDescent="0.25">
      <c r="G29" s="19"/>
      <c r="H29" s="19"/>
    </row>
  </sheetData>
  <mergeCells count="1">
    <mergeCell ref="A1:T1"/>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2"/>
  <sheetViews>
    <sheetView workbookViewId="0">
      <pane xSplit="1" ySplit="2" topLeftCell="B3" activePane="bottomRight" state="frozen"/>
      <selection activeCell="B120" sqref="B120"/>
      <selection pane="topRight" activeCell="B120" sqref="B120"/>
      <selection pane="bottomLeft" activeCell="B120" sqref="B120"/>
      <selection pane="bottomRight" activeCell="M8" sqref="M8"/>
    </sheetView>
  </sheetViews>
  <sheetFormatPr defaultRowHeight="13.2" x14ac:dyDescent="0.25"/>
  <cols>
    <col min="1" max="1" width="13.6640625" style="54" bestFit="1" customWidth="1"/>
    <col min="2" max="2" width="43.5546875" style="54" customWidth="1"/>
    <col min="3" max="3" width="10" style="54" bestFit="1" customWidth="1"/>
    <col min="4" max="4" width="21.5546875" style="54" customWidth="1"/>
    <col min="5" max="5" width="18.109375" style="54" customWidth="1"/>
    <col min="6" max="6" width="19" style="54" bestFit="1" customWidth="1"/>
    <col min="7" max="8" width="20.44140625" style="54" bestFit="1" customWidth="1"/>
    <col min="9" max="9" width="16.33203125" style="54" customWidth="1"/>
    <col min="10" max="10" width="17.88671875" style="162" customWidth="1"/>
    <col min="11" max="11" width="17.109375" style="44" customWidth="1"/>
  </cols>
  <sheetData>
    <row r="1" spans="1:11" ht="21" x14ac:dyDescent="0.25">
      <c r="A1" s="799" t="s">
        <v>3097</v>
      </c>
      <c r="B1" s="800"/>
      <c r="C1" s="800"/>
      <c r="D1" s="800"/>
      <c r="E1" s="800"/>
      <c r="F1" s="800"/>
      <c r="G1" s="800"/>
      <c r="H1" s="800"/>
      <c r="I1" s="800"/>
      <c r="J1" s="800"/>
      <c r="K1" s="801"/>
    </row>
    <row r="2" spans="1:11" ht="27.6" x14ac:dyDescent="0.25">
      <c r="A2" s="157" t="s">
        <v>307</v>
      </c>
      <c r="B2" s="158" t="s">
        <v>2018</v>
      </c>
      <c r="C2" s="157" t="s">
        <v>308</v>
      </c>
      <c r="D2" s="157" t="s">
        <v>2019</v>
      </c>
      <c r="E2" s="157" t="s">
        <v>1599</v>
      </c>
      <c r="F2" s="157" t="s">
        <v>309</v>
      </c>
      <c r="G2" s="159" t="s">
        <v>316</v>
      </c>
      <c r="H2" s="159" t="s">
        <v>322</v>
      </c>
      <c r="I2" s="159" t="s">
        <v>333</v>
      </c>
      <c r="J2" s="160" t="s">
        <v>6185</v>
      </c>
      <c r="K2" s="64" t="s">
        <v>5380</v>
      </c>
    </row>
    <row r="3" spans="1:11" s="6" customFormat="1" ht="37.5" customHeight="1" x14ac:dyDescent="0.25">
      <c r="A3" s="148" t="s">
        <v>374</v>
      </c>
      <c r="B3" s="154" t="s">
        <v>2252</v>
      </c>
      <c r="C3" s="148" t="s">
        <v>5379</v>
      </c>
      <c r="D3" s="153" t="s">
        <v>3087</v>
      </c>
      <c r="E3" s="153" t="s">
        <v>2063</v>
      </c>
      <c r="F3" s="147">
        <v>34836</v>
      </c>
      <c r="G3" s="155">
        <v>13825.48</v>
      </c>
      <c r="H3" s="155">
        <v>13825.48</v>
      </c>
      <c r="I3" s="156">
        <v>42919</v>
      </c>
      <c r="J3" s="161">
        <v>2279789</v>
      </c>
      <c r="K3" s="148" t="s">
        <v>5381</v>
      </c>
    </row>
    <row r="4" spans="1:11" s="6" customFormat="1" ht="37.5" customHeight="1" x14ac:dyDescent="0.25">
      <c r="A4" s="148" t="s">
        <v>374</v>
      </c>
      <c r="B4" s="154" t="s">
        <v>2252</v>
      </c>
      <c r="C4" s="148" t="s">
        <v>5379</v>
      </c>
      <c r="D4" s="153" t="s">
        <v>3087</v>
      </c>
      <c r="E4" s="153" t="s">
        <v>2063</v>
      </c>
      <c r="F4" s="147">
        <v>34836</v>
      </c>
      <c r="G4" s="155">
        <v>38772.120000000003</v>
      </c>
      <c r="H4" s="155">
        <v>38772.120000000003</v>
      </c>
      <c r="I4" s="156">
        <v>43391</v>
      </c>
      <c r="J4" s="161">
        <v>2528375</v>
      </c>
      <c r="K4" s="148" t="s">
        <v>5382</v>
      </c>
    </row>
    <row r="5" spans="1:11" s="6" customFormat="1" ht="36.75" customHeight="1" x14ac:dyDescent="0.25">
      <c r="A5" s="148" t="s">
        <v>374</v>
      </c>
      <c r="B5" s="154" t="s">
        <v>2252</v>
      </c>
      <c r="C5" s="148" t="s">
        <v>5379</v>
      </c>
      <c r="D5" s="153" t="s">
        <v>3087</v>
      </c>
      <c r="E5" s="153" t="s">
        <v>2063</v>
      </c>
      <c r="F5" s="147">
        <v>34836</v>
      </c>
      <c r="G5" s="155">
        <v>49596.81</v>
      </c>
      <c r="H5" s="155">
        <v>49596.81</v>
      </c>
      <c r="I5" s="156">
        <v>43391</v>
      </c>
      <c r="J5" s="161">
        <v>2528375</v>
      </c>
      <c r="K5" s="148" t="s">
        <v>5383</v>
      </c>
    </row>
    <row r="6" spans="1:11" s="6" customFormat="1" ht="35.25" customHeight="1" x14ac:dyDescent="0.25">
      <c r="A6" s="148" t="s">
        <v>374</v>
      </c>
      <c r="B6" s="154" t="s">
        <v>2252</v>
      </c>
      <c r="C6" s="148" t="s">
        <v>5379</v>
      </c>
      <c r="D6" s="153" t="s">
        <v>3087</v>
      </c>
      <c r="E6" s="153" t="s">
        <v>2063</v>
      </c>
      <c r="F6" s="147">
        <v>34836</v>
      </c>
      <c r="G6" s="155">
        <v>41120.199999999997</v>
      </c>
      <c r="H6" s="155">
        <v>41120.199999999997</v>
      </c>
      <c r="I6" s="156">
        <v>43734</v>
      </c>
      <c r="J6" s="161">
        <v>2720304</v>
      </c>
      <c r="K6" s="148" t="s">
        <v>5384</v>
      </c>
    </row>
    <row r="7" spans="1:11" s="6" customFormat="1" ht="33" customHeight="1" x14ac:dyDescent="0.25">
      <c r="A7" s="148" t="s">
        <v>374</v>
      </c>
      <c r="B7" s="154" t="s">
        <v>2252</v>
      </c>
      <c r="C7" s="148" t="s">
        <v>5379</v>
      </c>
      <c r="D7" s="153" t="s">
        <v>3087</v>
      </c>
      <c r="E7" s="153" t="s">
        <v>2063</v>
      </c>
      <c r="F7" s="147">
        <v>34836</v>
      </c>
      <c r="G7" s="155">
        <v>48783.55</v>
      </c>
      <c r="H7" s="155">
        <v>48783.55</v>
      </c>
      <c r="I7" s="156">
        <v>44223</v>
      </c>
      <c r="J7" s="161">
        <v>2995503</v>
      </c>
      <c r="K7" s="148" t="s">
        <v>5385</v>
      </c>
    </row>
    <row r="8" spans="1:11" s="6" customFormat="1" ht="36.75" customHeight="1" x14ac:dyDescent="0.25">
      <c r="A8" s="148" t="s">
        <v>374</v>
      </c>
      <c r="B8" s="154" t="s">
        <v>2252</v>
      </c>
      <c r="C8" s="148" t="s">
        <v>5379</v>
      </c>
      <c r="D8" s="153" t="s">
        <v>3087</v>
      </c>
      <c r="E8" s="153" t="s">
        <v>2063</v>
      </c>
      <c r="F8" s="147">
        <v>34836</v>
      </c>
      <c r="G8" s="155">
        <v>19740.13</v>
      </c>
      <c r="H8" s="155">
        <v>19740.13</v>
      </c>
      <c r="I8" s="156">
        <v>44390</v>
      </c>
      <c r="J8" s="161">
        <v>3115192</v>
      </c>
      <c r="K8" s="148" t="s">
        <v>5386</v>
      </c>
    </row>
    <row r="9" spans="1:11" ht="36" customHeight="1" x14ac:dyDescent="0.25">
      <c r="A9" s="148" t="s">
        <v>374</v>
      </c>
      <c r="B9" s="154" t="s">
        <v>2252</v>
      </c>
      <c r="C9" s="148" t="s">
        <v>5379</v>
      </c>
      <c r="D9" s="153" t="s">
        <v>3087</v>
      </c>
      <c r="E9" s="153" t="s">
        <v>2063</v>
      </c>
      <c r="F9" s="147">
        <v>34836</v>
      </c>
      <c r="G9" s="155">
        <v>56171.63</v>
      </c>
      <c r="H9" s="155">
        <v>56171.63</v>
      </c>
      <c r="I9" s="164">
        <v>44803</v>
      </c>
      <c r="J9" s="153">
        <v>3355558</v>
      </c>
      <c r="K9" s="148" t="s">
        <v>5387</v>
      </c>
    </row>
    <row r="10" spans="1:11" ht="33" customHeight="1" x14ac:dyDescent="0.25">
      <c r="A10" s="148" t="s">
        <v>374</v>
      </c>
      <c r="B10" s="154" t="s">
        <v>2252</v>
      </c>
      <c r="C10" s="148" t="s">
        <v>5379</v>
      </c>
      <c r="D10" s="153" t="s">
        <v>3087</v>
      </c>
      <c r="E10" s="153" t="s">
        <v>2063</v>
      </c>
      <c r="F10" s="147">
        <v>34836</v>
      </c>
      <c r="G10" s="155">
        <v>78058.990000000005</v>
      </c>
      <c r="H10" s="155">
        <v>78058.990000000005</v>
      </c>
      <c r="I10" s="164">
        <v>45145</v>
      </c>
      <c r="J10" s="163">
        <v>3576993</v>
      </c>
      <c r="K10" s="148" t="s">
        <v>5388</v>
      </c>
    </row>
    <row r="11" spans="1:11" ht="27.6" x14ac:dyDescent="0.25">
      <c r="A11" s="148" t="s">
        <v>374</v>
      </c>
      <c r="B11" s="154" t="s">
        <v>2252</v>
      </c>
      <c r="C11" s="148" t="s">
        <v>5379</v>
      </c>
      <c r="D11" s="153" t="s">
        <v>3087</v>
      </c>
      <c r="E11" s="153" t="s">
        <v>2063</v>
      </c>
      <c r="F11" s="147">
        <v>34836</v>
      </c>
      <c r="G11" s="150">
        <v>51763.98</v>
      </c>
      <c r="H11" s="155">
        <v>51763.98</v>
      </c>
      <c r="I11" s="164">
        <v>45491</v>
      </c>
      <c r="J11" s="163">
        <v>3814146</v>
      </c>
      <c r="K11" s="148" t="s">
        <v>5507</v>
      </c>
    </row>
    <row r="12" spans="1:11" s="456" customFormat="1" ht="27.6" x14ac:dyDescent="0.25">
      <c r="A12" s="317" t="s">
        <v>374</v>
      </c>
      <c r="B12" s="503" t="s">
        <v>2252</v>
      </c>
      <c r="C12" s="317" t="s">
        <v>5379</v>
      </c>
      <c r="D12" s="337" t="s">
        <v>3087</v>
      </c>
      <c r="E12" s="337" t="s">
        <v>2063</v>
      </c>
      <c r="F12" s="376">
        <v>34836</v>
      </c>
      <c r="G12" s="318">
        <v>70295.48</v>
      </c>
      <c r="H12" s="318">
        <v>70295.48</v>
      </c>
      <c r="I12" s="504">
        <v>45884</v>
      </c>
      <c r="J12" s="505">
        <v>4090699</v>
      </c>
      <c r="K12" s="317" t="s">
        <v>6378</v>
      </c>
    </row>
  </sheetData>
  <mergeCells count="1">
    <mergeCell ref="A1:K1"/>
  </mergeCells>
  <pageMargins left="0.7" right="0.7" top="0.75" bottom="0.75" header="0.3" footer="0.3"/>
  <pageSetup paperSize="9" orientation="portrait" verticalDpi="36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7"/>
  <sheetViews>
    <sheetView workbookViewId="0">
      <pane xSplit="1" ySplit="2" topLeftCell="B3" activePane="bottomRight" state="frozen"/>
      <selection activeCell="B120" sqref="B120"/>
      <selection pane="topRight" activeCell="B120" sqref="B120"/>
      <selection pane="bottomLeft" activeCell="B120" sqref="B120"/>
      <selection pane="bottomRight" activeCell="L5" sqref="L5"/>
    </sheetView>
  </sheetViews>
  <sheetFormatPr defaultRowHeight="13.2" x14ac:dyDescent="0.25"/>
  <cols>
    <col min="1" max="1" width="11.6640625" style="54" bestFit="1" customWidth="1"/>
    <col min="2" max="2" width="20.6640625" style="54" customWidth="1"/>
    <col min="3" max="3" width="22.5546875" style="54" bestFit="1" customWidth="1"/>
    <col min="4" max="4" width="23.33203125" style="54" bestFit="1" customWidth="1"/>
    <col min="5" max="5" width="14.5546875" style="54" bestFit="1" customWidth="1"/>
    <col min="6" max="6" width="19" style="54" bestFit="1" customWidth="1"/>
    <col min="7" max="7" width="13.5546875" style="54" bestFit="1" customWidth="1"/>
    <col min="8" max="8" width="12.44140625" style="54" bestFit="1" customWidth="1"/>
    <col min="9" max="9" width="16" style="54" bestFit="1" customWidth="1"/>
    <col min="10" max="10" width="20.6640625" style="54" bestFit="1" customWidth="1"/>
    <col min="11" max="12" width="20.44140625" style="54" bestFit="1" customWidth="1"/>
    <col min="13" max="13" width="11.33203125" style="54" bestFit="1" customWidth="1"/>
    <col min="14" max="14" width="12.33203125" style="54" bestFit="1" customWidth="1"/>
    <col min="15" max="15" width="10.44140625" style="54" bestFit="1" customWidth="1"/>
    <col min="16" max="16" width="18" style="54" bestFit="1" customWidth="1"/>
    <col min="17" max="17" width="19" style="54" bestFit="1" customWidth="1"/>
    <col min="18" max="19" width="16.6640625" style="54" bestFit="1" customWidth="1"/>
  </cols>
  <sheetData>
    <row r="1" spans="1:19" ht="21" x14ac:dyDescent="0.25">
      <c r="A1" s="709" t="s">
        <v>3098</v>
      </c>
      <c r="B1" s="709"/>
      <c r="C1" s="709"/>
      <c r="D1" s="709"/>
      <c r="E1" s="709"/>
      <c r="F1" s="709"/>
      <c r="G1" s="709"/>
      <c r="H1" s="709"/>
      <c r="I1" s="709"/>
      <c r="J1" s="709"/>
      <c r="K1" s="709"/>
      <c r="L1" s="709"/>
      <c r="M1" s="709"/>
      <c r="N1" s="709"/>
      <c r="O1" s="709"/>
      <c r="P1" s="709"/>
      <c r="Q1" s="709"/>
      <c r="R1" s="709"/>
      <c r="S1" s="709"/>
    </row>
    <row r="2" spans="1:19" ht="55.2" x14ac:dyDescent="0.25">
      <c r="A2" s="28" t="s">
        <v>307</v>
      </c>
      <c r="B2" s="27" t="s">
        <v>2018</v>
      </c>
      <c r="C2" s="28" t="s">
        <v>308</v>
      </c>
      <c r="D2" s="28" t="s">
        <v>2019</v>
      </c>
      <c r="E2" s="28" t="s">
        <v>1599</v>
      </c>
      <c r="F2" s="66" t="s">
        <v>309</v>
      </c>
      <c r="G2" s="66" t="s">
        <v>310</v>
      </c>
      <c r="H2" s="28" t="s">
        <v>312</v>
      </c>
      <c r="I2" s="28" t="s">
        <v>311</v>
      </c>
      <c r="J2" s="28" t="s">
        <v>315</v>
      </c>
      <c r="K2" s="28" t="s">
        <v>316</v>
      </c>
      <c r="L2" s="28" t="s">
        <v>322</v>
      </c>
      <c r="M2" s="28" t="s">
        <v>333</v>
      </c>
      <c r="N2" s="28" t="s">
        <v>332</v>
      </c>
      <c r="O2" s="28" t="s">
        <v>317</v>
      </c>
      <c r="P2" s="28" t="s">
        <v>318</v>
      </c>
      <c r="Q2" s="28" t="s">
        <v>319</v>
      </c>
      <c r="R2" s="28" t="s">
        <v>320</v>
      </c>
      <c r="S2" s="28" t="s">
        <v>321</v>
      </c>
    </row>
    <row r="3" spans="1:19" s="7" customFormat="1" ht="124.2" x14ac:dyDescent="0.25">
      <c r="A3" s="12" t="s">
        <v>371</v>
      </c>
      <c r="B3" s="227" t="s">
        <v>2248</v>
      </c>
      <c r="C3" s="12" t="s">
        <v>2021</v>
      </c>
      <c r="D3" s="12" t="s">
        <v>2249</v>
      </c>
      <c r="E3" s="12" t="s">
        <v>1695</v>
      </c>
      <c r="F3" s="214">
        <v>43082</v>
      </c>
      <c r="G3" s="16">
        <v>166500.92000000001</v>
      </c>
      <c r="H3" s="16">
        <v>136382.73000000001</v>
      </c>
      <c r="I3" s="16">
        <v>107699.11</v>
      </c>
      <c r="J3" s="16">
        <v>13669.57</v>
      </c>
      <c r="K3" s="16">
        <f>SUM(G3:J3)</f>
        <v>424252.33</v>
      </c>
      <c r="L3" s="16">
        <v>516593.79</v>
      </c>
      <c r="M3" s="214">
        <v>45737</v>
      </c>
      <c r="N3" s="19">
        <v>3991489</v>
      </c>
      <c r="O3" s="19"/>
      <c r="P3" s="19"/>
      <c r="Q3" s="19"/>
      <c r="R3" s="19"/>
      <c r="S3" s="19"/>
    </row>
    <row r="4" spans="1:19" s="6" customFormat="1" ht="110.4" x14ac:dyDescent="0.25">
      <c r="A4" s="37" t="s">
        <v>372</v>
      </c>
      <c r="B4" s="40" t="s">
        <v>2250</v>
      </c>
      <c r="C4" s="37" t="s">
        <v>2021</v>
      </c>
      <c r="D4" s="37" t="s">
        <v>2251</v>
      </c>
      <c r="E4" s="37" t="s">
        <v>1614</v>
      </c>
      <c r="F4" s="67">
        <v>43137</v>
      </c>
      <c r="G4" s="16">
        <v>1344.94</v>
      </c>
      <c r="H4" s="16">
        <v>1105.02</v>
      </c>
      <c r="I4" s="16">
        <v>1025.03</v>
      </c>
      <c r="J4" s="30">
        <v>370.56</v>
      </c>
      <c r="K4" s="30">
        <f>SUM(G4:J4)</f>
        <v>3845.5499999999997</v>
      </c>
      <c r="L4" s="30">
        <v>3845.55</v>
      </c>
      <c r="M4" s="67">
        <v>43207</v>
      </c>
      <c r="N4" s="26">
        <v>2428863</v>
      </c>
      <c r="O4" s="26"/>
      <c r="P4" s="26"/>
      <c r="Q4" s="26"/>
      <c r="R4" s="26"/>
      <c r="S4" s="26"/>
    </row>
    <row r="5" spans="1:19" s="6" customFormat="1" ht="110.4" x14ac:dyDescent="0.25">
      <c r="A5" s="37" t="s">
        <v>372</v>
      </c>
      <c r="B5" s="40" t="s">
        <v>2250</v>
      </c>
      <c r="C5" s="37" t="s">
        <v>2021</v>
      </c>
      <c r="D5" s="37" t="s">
        <v>2251</v>
      </c>
      <c r="E5" s="37" t="s">
        <v>1614</v>
      </c>
      <c r="F5" s="67">
        <v>43138</v>
      </c>
      <c r="G5" s="30">
        <v>1447.13</v>
      </c>
      <c r="H5" s="30">
        <v>1189.6199999999999</v>
      </c>
      <c r="I5" s="30">
        <v>1102.45</v>
      </c>
      <c r="J5" s="30">
        <v>399.66</v>
      </c>
      <c r="K5" s="30">
        <f>SUM(G5:J5)</f>
        <v>4138.8599999999997</v>
      </c>
      <c r="L5" s="30">
        <v>4193.29</v>
      </c>
      <c r="M5" s="67">
        <v>43662</v>
      </c>
      <c r="N5" s="26">
        <v>2673813</v>
      </c>
      <c r="O5" s="26"/>
      <c r="P5" s="26"/>
      <c r="Q5" s="26"/>
      <c r="R5" s="26"/>
      <c r="S5" s="26"/>
    </row>
    <row r="6" spans="1:19" s="7" customFormat="1" ht="55.2" x14ac:dyDescent="0.25">
      <c r="A6" s="19" t="s">
        <v>4798</v>
      </c>
      <c r="B6" s="191" t="s">
        <v>5977</v>
      </c>
      <c r="C6" s="12" t="s">
        <v>2021</v>
      </c>
      <c r="D6" s="19" t="s">
        <v>5978</v>
      </c>
      <c r="E6" s="19" t="s">
        <v>5979</v>
      </c>
      <c r="F6" s="214">
        <v>45246</v>
      </c>
      <c r="G6" s="16">
        <v>16644.849999999999</v>
      </c>
      <c r="H6" s="16">
        <v>202741</v>
      </c>
      <c r="I6" s="16">
        <v>166067.37</v>
      </c>
      <c r="J6" s="16">
        <v>131140.57</v>
      </c>
      <c r="K6" s="16">
        <f>SUM(G6:J6)</f>
        <v>516593.79</v>
      </c>
      <c r="L6" s="16"/>
      <c r="M6" s="19"/>
      <c r="N6" s="19"/>
      <c r="O6" s="19"/>
      <c r="P6" s="19"/>
      <c r="Q6" s="19"/>
      <c r="R6" s="19"/>
      <c r="S6" s="19"/>
    </row>
    <row r="7" spans="1:19" x14ac:dyDescent="0.25">
      <c r="G7" s="68"/>
      <c r="H7" s="68"/>
      <c r="I7" s="68"/>
      <c r="J7" s="68"/>
      <c r="K7" s="68"/>
      <c r="L7" s="68"/>
    </row>
  </sheetData>
  <mergeCells count="1">
    <mergeCell ref="A1:S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S18"/>
  <sheetViews>
    <sheetView workbookViewId="0">
      <pane xSplit="1" ySplit="2" topLeftCell="B3" activePane="bottomRight" state="frozen"/>
      <selection activeCell="B120" sqref="B120"/>
      <selection pane="topRight" activeCell="B120" sqref="B120"/>
      <selection pane="bottomLeft" activeCell="B120" sqref="B120"/>
      <selection pane="bottomRight" activeCell="A10" sqref="A10"/>
    </sheetView>
  </sheetViews>
  <sheetFormatPr defaultRowHeight="13.2" x14ac:dyDescent="0.25"/>
  <cols>
    <col min="1" max="1" width="13.109375" style="54" bestFit="1" customWidth="1"/>
    <col min="2" max="2" width="43.6640625" style="81" bestFit="1" customWidth="1"/>
    <col min="3" max="3" width="14.6640625" style="56" bestFit="1" customWidth="1"/>
    <col min="4" max="4" width="20.44140625" style="54" bestFit="1" customWidth="1"/>
    <col min="5" max="5" width="10.44140625" style="54" bestFit="1" customWidth="1"/>
    <col min="6" max="6" width="11.33203125" style="65" bestFit="1" customWidth="1"/>
    <col min="7" max="7" width="13.5546875" style="54" bestFit="1" customWidth="1"/>
    <col min="8" max="8" width="12.109375" style="54" bestFit="1" customWidth="1"/>
    <col min="9" max="9" width="16" style="54" bestFit="1" customWidth="1"/>
    <col min="10" max="10" width="15.5546875" style="54" bestFit="1" customWidth="1"/>
    <col min="11" max="11" width="16.88671875" style="54" customWidth="1"/>
    <col min="12" max="12" width="14.5546875" style="54" bestFit="1" customWidth="1"/>
    <col min="13" max="13" width="11.33203125" style="52" bestFit="1" customWidth="1"/>
    <col min="14" max="14" width="12.33203125" style="52" bestFit="1" customWidth="1"/>
    <col min="15" max="15" width="10.44140625" style="54" bestFit="1" customWidth="1"/>
    <col min="16" max="16" width="16.33203125" style="54" bestFit="1" customWidth="1"/>
    <col min="17" max="17" width="16.44140625" style="44" bestFit="1" customWidth="1"/>
    <col min="18" max="18" width="11" style="44" bestFit="1" customWidth="1"/>
    <col min="19" max="19" width="16.6640625" style="44" bestFit="1" customWidth="1"/>
  </cols>
  <sheetData>
    <row r="1" spans="1:19" s="2" customFormat="1" ht="21" x14ac:dyDescent="0.25">
      <c r="A1" s="797" t="s">
        <v>3099</v>
      </c>
      <c r="B1" s="797"/>
      <c r="C1" s="797"/>
      <c r="D1" s="797"/>
      <c r="E1" s="797"/>
      <c r="F1" s="797"/>
      <c r="G1" s="797"/>
      <c r="H1" s="797"/>
      <c r="I1" s="797"/>
      <c r="J1" s="797"/>
      <c r="K1" s="797"/>
      <c r="L1" s="797"/>
      <c r="M1" s="797"/>
      <c r="N1" s="797"/>
      <c r="O1" s="797"/>
      <c r="P1" s="797"/>
      <c r="Q1" s="797"/>
      <c r="R1" s="797"/>
      <c r="S1" s="797"/>
    </row>
    <row r="2" spans="1:19" ht="69" x14ac:dyDescent="0.25">
      <c r="A2" s="28" t="s">
        <v>307</v>
      </c>
      <c r="B2" s="78" t="s">
        <v>2018</v>
      </c>
      <c r="C2" s="28" t="s">
        <v>308</v>
      </c>
      <c r="D2" s="28" t="s">
        <v>2019</v>
      </c>
      <c r="E2" s="28" t="s">
        <v>1599</v>
      </c>
      <c r="F2" s="29" t="s">
        <v>309</v>
      </c>
      <c r="G2" s="28" t="s">
        <v>310</v>
      </c>
      <c r="H2" s="28" t="s">
        <v>312</v>
      </c>
      <c r="I2" s="28" t="s">
        <v>311</v>
      </c>
      <c r="J2" s="28" t="s">
        <v>315</v>
      </c>
      <c r="K2" s="28" t="s">
        <v>316</v>
      </c>
      <c r="L2" s="28" t="s">
        <v>322</v>
      </c>
      <c r="M2" s="28" t="s">
        <v>333</v>
      </c>
      <c r="N2" s="28" t="s">
        <v>332</v>
      </c>
      <c r="O2" s="28" t="s">
        <v>317</v>
      </c>
      <c r="P2" s="28" t="s">
        <v>318</v>
      </c>
      <c r="Q2" s="57" t="s">
        <v>319</v>
      </c>
      <c r="R2" s="57" t="s">
        <v>320</v>
      </c>
      <c r="S2" s="57" t="s">
        <v>321</v>
      </c>
    </row>
    <row r="3" spans="1:19" ht="27.6" x14ac:dyDescent="0.25">
      <c r="A3" s="37" t="s">
        <v>2</v>
      </c>
      <c r="B3" s="80" t="s">
        <v>1728</v>
      </c>
      <c r="C3" s="34" t="s">
        <v>2021</v>
      </c>
      <c r="D3" s="26" t="s">
        <v>2022</v>
      </c>
      <c r="E3" s="26" t="s">
        <v>1603</v>
      </c>
      <c r="F3" s="32">
        <v>43264</v>
      </c>
      <c r="G3" s="30">
        <v>1905.66</v>
      </c>
      <c r="H3" s="30">
        <v>2404.33</v>
      </c>
      <c r="I3" s="30">
        <v>2404.33</v>
      </c>
      <c r="J3" s="30">
        <v>125.5</v>
      </c>
      <c r="K3" s="30">
        <f>SUM(G3:J3)</f>
        <v>6839.82</v>
      </c>
      <c r="L3" s="31">
        <v>6839.82</v>
      </c>
      <c r="M3" s="43" t="s">
        <v>1568</v>
      </c>
      <c r="N3" s="69">
        <v>2618734</v>
      </c>
      <c r="O3" s="26"/>
      <c r="P3" s="26"/>
      <c r="Q3" s="60"/>
      <c r="R3" s="60"/>
      <c r="S3" s="60"/>
    </row>
    <row r="4" spans="1:19" ht="27.6" x14ac:dyDescent="0.25">
      <c r="A4" s="37" t="s">
        <v>3387</v>
      </c>
      <c r="B4" s="80" t="s">
        <v>3388</v>
      </c>
      <c r="C4" s="34" t="s">
        <v>2021</v>
      </c>
      <c r="D4" s="26" t="s">
        <v>2022</v>
      </c>
      <c r="E4" s="26" t="s">
        <v>1603</v>
      </c>
      <c r="F4" s="32">
        <v>43264</v>
      </c>
      <c r="G4" s="30">
        <v>52439.97</v>
      </c>
      <c r="H4" s="30">
        <v>66162.37</v>
      </c>
      <c r="I4" s="30">
        <v>66162.37</v>
      </c>
      <c r="J4" s="30">
        <v>3453.51</v>
      </c>
      <c r="K4" s="30">
        <f>+SUM(G4:J4)</f>
        <v>188218.22</v>
      </c>
      <c r="L4" s="31">
        <v>188218.22</v>
      </c>
      <c r="M4" s="38">
        <v>44719</v>
      </c>
      <c r="N4" s="69">
        <v>3306414</v>
      </c>
      <c r="O4" s="26"/>
      <c r="P4" s="26"/>
      <c r="Q4" s="60"/>
      <c r="R4" s="60"/>
      <c r="S4" s="60"/>
    </row>
    <row r="5" spans="1:19" ht="41.4" x14ac:dyDescent="0.25">
      <c r="A5" s="37" t="s">
        <v>334</v>
      </c>
      <c r="B5" s="82" t="s">
        <v>3120</v>
      </c>
      <c r="C5" s="34" t="s">
        <v>2021</v>
      </c>
      <c r="D5" s="26" t="s">
        <v>2023</v>
      </c>
      <c r="E5" s="26" t="s">
        <v>1603</v>
      </c>
      <c r="F5" s="32">
        <v>43153</v>
      </c>
      <c r="G5" s="30">
        <v>3893.47</v>
      </c>
      <c r="H5" s="30">
        <v>4912.3</v>
      </c>
      <c r="I5" s="30">
        <v>5626.11</v>
      </c>
      <c r="J5" s="30">
        <v>256.41000000000003</v>
      </c>
      <c r="K5" s="30">
        <v>14688.29</v>
      </c>
      <c r="L5" s="31"/>
      <c r="M5" s="43"/>
      <c r="N5" s="69"/>
      <c r="O5" s="26"/>
      <c r="P5" s="26"/>
      <c r="Q5" s="60"/>
      <c r="R5" s="60"/>
      <c r="S5" s="60"/>
    </row>
    <row r="6" spans="1:19" ht="41.4" x14ac:dyDescent="0.25">
      <c r="A6" s="26" t="s">
        <v>334</v>
      </c>
      <c r="B6" s="80" t="s">
        <v>3120</v>
      </c>
      <c r="C6" s="34" t="s">
        <v>2021</v>
      </c>
      <c r="D6" s="26" t="s">
        <v>2023</v>
      </c>
      <c r="E6" s="26" t="s">
        <v>1603</v>
      </c>
      <c r="F6" s="32">
        <v>43153</v>
      </c>
      <c r="G6" s="30">
        <v>7602.52</v>
      </c>
      <c r="H6" s="30">
        <v>10985.72</v>
      </c>
      <c r="I6" s="30">
        <v>9591.92</v>
      </c>
      <c r="J6" s="30">
        <v>500.68</v>
      </c>
      <c r="K6" s="30">
        <v>28680.84</v>
      </c>
      <c r="L6" s="30">
        <v>29555.81</v>
      </c>
      <c r="M6" s="38">
        <v>43411</v>
      </c>
      <c r="N6" s="43">
        <v>2537766</v>
      </c>
      <c r="O6" s="26"/>
      <c r="P6" s="26"/>
      <c r="Q6" s="60"/>
      <c r="R6" s="60"/>
      <c r="S6" s="60"/>
    </row>
    <row r="7" spans="1:19" ht="27.6" x14ac:dyDescent="0.25">
      <c r="A7" s="37" t="s">
        <v>336</v>
      </c>
      <c r="B7" s="80" t="s">
        <v>1714</v>
      </c>
      <c r="C7" s="34" t="s">
        <v>2021</v>
      </c>
      <c r="D7" s="19" t="s">
        <v>2025</v>
      </c>
      <c r="E7" s="19" t="s">
        <v>1603</v>
      </c>
      <c r="F7" s="32">
        <v>43027</v>
      </c>
      <c r="G7" s="30">
        <v>1171.1300000000001</v>
      </c>
      <c r="H7" s="30">
        <v>1284.6099999999999</v>
      </c>
      <c r="I7" s="30">
        <v>1692.28</v>
      </c>
      <c r="J7" s="30">
        <v>81.59</v>
      </c>
      <c r="K7" s="30">
        <f t="shared" ref="K7:K18" si="0">SUM(G7:J7)</f>
        <v>4229.6099999999997</v>
      </c>
      <c r="L7" s="31">
        <v>4229.6099999999997</v>
      </c>
      <c r="M7" s="38">
        <v>43027</v>
      </c>
      <c r="N7" s="43" t="s">
        <v>337</v>
      </c>
      <c r="O7" s="26"/>
      <c r="P7" s="26"/>
      <c r="Q7" s="60"/>
      <c r="R7" s="60"/>
      <c r="S7" s="60"/>
    </row>
    <row r="8" spans="1:19" ht="27.6" x14ac:dyDescent="0.25">
      <c r="A8" s="37" t="s">
        <v>338</v>
      </c>
      <c r="B8" s="80" t="s">
        <v>2026</v>
      </c>
      <c r="C8" s="34" t="s">
        <v>2021</v>
      </c>
      <c r="D8" s="26" t="s">
        <v>2022</v>
      </c>
      <c r="E8" s="26" t="s">
        <v>1603</v>
      </c>
      <c r="F8" s="32">
        <v>43257</v>
      </c>
      <c r="G8" s="30">
        <v>43830.18</v>
      </c>
      <c r="H8" s="30">
        <v>55299.59</v>
      </c>
      <c r="I8" s="30">
        <v>55299.59</v>
      </c>
      <c r="J8" s="30">
        <v>2886.5</v>
      </c>
      <c r="K8" s="30">
        <f>SUM(G8:J8)</f>
        <v>157315.85999999999</v>
      </c>
      <c r="L8" s="31">
        <v>170701.52</v>
      </c>
      <c r="M8" s="38">
        <v>44713</v>
      </c>
      <c r="N8" s="43">
        <v>3301394</v>
      </c>
      <c r="O8" s="26"/>
      <c r="P8" s="26"/>
      <c r="Q8" s="60"/>
      <c r="R8" s="60"/>
      <c r="S8" s="60"/>
    </row>
    <row r="9" spans="1:19" ht="41.4" x14ac:dyDescent="0.25">
      <c r="A9" s="37" t="s">
        <v>3</v>
      </c>
      <c r="B9" s="80" t="s">
        <v>3104</v>
      </c>
      <c r="C9" s="34" t="s">
        <v>2021</v>
      </c>
      <c r="D9" s="26" t="s">
        <v>2024</v>
      </c>
      <c r="E9" s="26" t="s">
        <v>1603</v>
      </c>
      <c r="F9" s="32">
        <v>43196</v>
      </c>
      <c r="G9" s="30">
        <v>34422.71</v>
      </c>
      <c r="H9" s="30">
        <v>43430.32</v>
      </c>
      <c r="I9" s="30">
        <v>165851.95000000001</v>
      </c>
      <c r="J9" s="30">
        <v>2266.98</v>
      </c>
      <c r="K9" s="30">
        <f>SUM(G9:J9)</f>
        <v>245971.96000000002</v>
      </c>
      <c r="L9" s="31">
        <v>254227.14</v>
      </c>
      <c r="M9" s="38">
        <v>44033</v>
      </c>
      <c r="N9" s="43" t="s">
        <v>335</v>
      </c>
      <c r="O9" s="26"/>
      <c r="P9" s="26"/>
      <c r="Q9" s="60"/>
      <c r="R9" s="60"/>
      <c r="S9" s="60"/>
    </row>
    <row r="10" spans="1:19" ht="41.4" x14ac:dyDescent="0.25">
      <c r="A10" s="26" t="s">
        <v>339</v>
      </c>
      <c r="B10" s="13" t="s">
        <v>2027</v>
      </c>
      <c r="C10" s="34" t="s">
        <v>2021</v>
      </c>
      <c r="D10" s="19" t="s">
        <v>2028</v>
      </c>
      <c r="E10" s="26" t="s">
        <v>1603</v>
      </c>
      <c r="F10" s="18">
        <v>43524</v>
      </c>
      <c r="G10" s="30">
        <v>1944.25</v>
      </c>
      <c r="H10" s="30">
        <v>2453.0100000000002</v>
      </c>
      <c r="I10" s="30">
        <v>2809.46</v>
      </c>
      <c r="J10" s="30">
        <v>128.04</v>
      </c>
      <c r="K10" s="30">
        <f>SUM(G10:J10)</f>
        <v>7334.76</v>
      </c>
      <c r="L10" s="26"/>
      <c r="M10" s="43"/>
      <c r="N10" s="43"/>
      <c r="O10" s="26"/>
      <c r="P10" s="26"/>
      <c r="Q10" s="60"/>
      <c r="R10" s="60"/>
      <c r="S10" s="60"/>
    </row>
    <row r="11" spans="1:19" s="5" customFormat="1" ht="41.4" x14ac:dyDescent="0.25">
      <c r="A11" s="11" t="s">
        <v>339</v>
      </c>
      <c r="B11" s="13" t="s">
        <v>2027</v>
      </c>
      <c r="C11" s="34" t="s">
        <v>2021</v>
      </c>
      <c r="D11" s="19" t="s">
        <v>2028</v>
      </c>
      <c r="E11" s="26" t="s">
        <v>1603</v>
      </c>
      <c r="F11" s="23">
        <v>43524</v>
      </c>
      <c r="G11" s="21">
        <v>7777</v>
      </c>
      <c r="H11" s="21">
        <v>9812.0400000000009</v>
      </c>
      <c r="I11" s="21">
        <v>11237.84</v>
      </c>
      <c r="J11" s="21">
        <v>512.16</v>
      </c>
      <c r="K11" s="21">
        <f t="shared" si="0"/>
        <v>29339.040000000001</v>
      </c>
      <c r="L11" s="22"/>
      <c r="M11" s="49"/>
      <c r="N11" s="49"/>
      <c r="O11" s="24"/>
      <c r="P11" s="24"/>
      <c r="Q11" s="25"/>
      <c r="R11" s="25"/>
      <c r="S11" s="25"/>
    </row>
    <row r="12" spans="1:19" ht="27.6" x14ac:dyDescent="0.25">
      <c r="A12" s="37" t="s">
        <v>340</v>
      </c>
      <c r="B12" s="80" t="s">
        <v>1714</v>
      </c>
      <c r="C12" s="34" t="s">
        <v>2021</v>
      </c>
      <c r="D12" s="34" t="s">
        <v>2029</v>
      </c>
      <c r="E12" s="26" t="s">
        <v>1603</v>
      </c>
      <c r="F12" s="32">
        <v>43213</v>
      </c>
      <c r="G12" s="30">
        <v>1192.08</v>
      </c>
      <c r="H12" s="30">
        <v>1504.02</v>
      </c>
      <c r="I12" s="30">
        <v>1722.56</v>
      </c>
      <c r="J12" s="30">
        <v>83.04</v>
      </c>
      <c r="K12" s="30">
        <f t="shared" si="0"/>
        <v>4501.7</v>
      </c>
      <c r="L12" s="31"/>
      <c r="M12" s="43"/>
      <c r="N12" s="43"/>
      <c r="O12" s="26"/>
      <c r="P12" s="26"/>
      <c r="Q12" s="60"/>
      <c r="R12" s="60"/>
      <c r="S12" s="60"/>
    </row>
    <row r="13" spans="1:19" ht="27.6" x14ac:dyDescent="0.25">
      <c r="A13" s="37" t="s">
        <v>341</v>
      </c>
      <c r="B13" s="80" t="s">
        <v>2030</v>
      </c>
      <c r="C13" s="34" t="s">
        <v>2021</v>
      </c>
      <c r="D13" s="34" t="s">
        <v>2031</v>
      </c>
      <c r="E13" s="26" t="s">
        <v>1619</v>
      </c>
      <c r="F13" s="32">
        <v>43160</v>
      </c>
      <c r="G13" s="30">
        <v>974.38</v>
      </c>
      <c r="H13" s="30">
        <v>595.82000000000005</v>
      </c>
      <c r="I13" s="30">
        <v>159.94999999999999</v>
      </c>
      <c r="J13" s="30">
        <v>45.32</v>
      </c>
      <c r="K13" s="30">
        <f t="shared" si="0"/>
        <v>1775.47</v>
      </c>
      <c r="L13" s="30">
        <v>1775.47</v>
      </c>
      <c r="M13" s="38">
        <v>43174</v>
      </c>
      <c r="N13" s="43" t="s">
        <v>342</v>
      </c>
      <c r="O13" s="26"/>
      <c r="P13" s="26"/>
      <c r="Q13" s="60"/>
      <c r="R13" s="60"/>
      <c r="S13" s="60"/>
    </row>
    <row r="14" spans="1:19" ht="27.6" x14ac:dyDescent="0.25">
      <c r="A14" s="37" t="s">
        <v>343</v>
      </c>
      <c r="B14" s="80" t="s">
        <v>2032</v>
      </c>
      <c r="C14" s="34" t="s">
        <v>2021</v>
      </c>
      <c r="D14" s="34" t="s">
        <v>2033</v>
      </c>
      <c r="E14" s="26" t="s">
        <v>1603</v>
      </c>
      <c r="F14" s="32">
        <v>43237</v>
      </c>
      <c r="G14" s="30">
        <v>1905.66</v>
      </c>
      <c r="H14" s="30">
        <v>2404.33</v>
      </c>
      <c r="I14" s="30">
        <v>2753.71</v>
      </c>
      <c r="J14" s="30">
        <v>125.5</v>
      </c>
      <c r="K14" s="30">
        <f t="shared" si="0"/>
        <v>7189.2</v>
      </c>
      <c r="L14" s="30">
        <v>7372.92</v>
      </c>
      <c r="M14" s="38">
        <v>43802</v>
      </c>
      <c r="N14" s="43" t="s">
        <v>344</v>
      </c>
      <c r="O14" s="26"/>
      <c r="P14" s="26"/>
      <c r="Q14" s="60"/>
      <c r="R14" s="60"/>
      <c r="S14" s="60"/>
    </row>
    <row r="15" spans="1:19" ht="27.6" x14ac:dyDescent="0.25">
      <c r="A15" s="37" t="s">
        <v>345</v>
      </c>
      <c r="B15" s="80" t="s">
        <v>1714</v>
      </c>
      <c r="C15" s="34" t="s">
        <v>2021</v>
      </c>
      <c r="D15" s="26" t="s">
        <v>2034</v>
      </c>
      <c r="E15" s="26" t="s">
        <v>1603</v>
      </c>
      <c r="F15" s="32">
        <v>43371</v>
      </c>
      <c r="G15" s="30">
        <v>1195.23</v>
      </c>
      <c r="H15" s="30">
        <v>1508</v>
      </c>
      <c r="I15" s="30">
        <v>4172.42</v>
      </c>
      <c r="J15" s="30">
        <v>83.26</v>
      </c>
      <c r="K15" s="30">
        <f t="shared" si="0"/>
        <v>6958.91</v>
      </c>
      <c r="L15" s="30">
        <v>6958.91</v>
      </c>
      <c r="M15" s="38">
        <v>43378</v>
      </c>
      <c r="N15" s="43" t="s">
        <v>346</v>
      </c>
      <c r="O15" s="26"/>
      <c r="P15" s="26"/>
      <c r="Q15" s="60"/>
      <c r="R15" s="60"/>
      <c r="S15" s="60"/>
    </row>
    <row r="16" spans="1:19" ht="27.6" x14ac:dyDescent="0.25">
      <c r="A16" s="37" t="s">
        <v>347</v>
      </c>
      <c r="B16" s="80" t="s">
        <v>2035</v>
      </c>
      <c r="C16" s="34" t="s">
        <v>2021</v>
      </c>
      <c r="D16" s="26" t="s">
        <v>2036</v>
      </c>
      <c r="E16" s="26" t="s">
        <v>1603</v>
      </c>
      <c r="F16" s="32">
        <v>43304</v>
      </c>
      <c r="G16" s="30">
        <v>9528.2999999999993</v>
      </c>
      <c r="H16" s="30">
        <v>12021.65</v>
      </c>
      <c r="I16" s="30">
        <v>12021.65</v>
      </c>
      <c r="J16" s="30">
        <v>627.5</v>
      </c>
      <c r="K16" s="30">
        <f>SUM(G16:J16)</f>
        <v>34199.1</v>
      </c>
      <c r="L16" s="31">
        <v>34680.080000000002</v>
      </c>
      <c r="M16" s="38">
        <v>43528</v>
      </c>
      <c r="N16" s="43" t="s">
        <v>348</v>
      </c>
      <c r="O16" s="26"/>
      <c r="P16" s="26"/>
      <c r="Q16" s="60"/>
      <c r="R16" s="60"/>
      <c r="S16" s="60"/>
    </row>
    <row r="17" spans="1:19" ht="27.6" x14ac:dyDescent="0.25">
      <c r="A17" s="37" t="s">
        <v>349</v>
      </c>
      <c r="B17" s="80" t="s">
        <v>2037</v>
      </c>
      <c r="C17" s="34" t="s">
        <v>2021</v>
      </c>
      <c r="D17" s="26" t="s">
        <v>2038</v>
      </c>
      <c r="E17" s="26" t="s">
        <v>1603</v>
      </c>
      <c r="F17" s="32">
        <v>43801</v>
      </c>
      <c r="G17" s="30">
        <v>916.08</v>
      </c>
      <c r="H17" s="30">
        <v>1155.8</v>
      </c>
      <c r="I17" s="30">
        <v>3197.94</v>
      </c>
      <c r="J17" s="30">
        <v>63.82</v>
      </c>
      <c r="K17" s="30">
        <f t="shared" si="0"/>
        <v>5333.6399999999994</v>
      </c>
      <c r="L17" s="30">
        <v>5375.31</v>
      </c>
      <c r="M17" s="38">
        <v>44005</v>
      </c>
      <c r="N17" s="43" t="s">
        <v>350</v>
      </c>
      <c r="O17" s="26"/>
      <c r="P17" s="26"/>
      <c r="Q17" s="60"/>
      <c r="R17" s="60"/>
      <c r="S17" s="60"/>
    </row>
    <row r="18" spans="1:19" ht="27.6" x14ac:dyDescent="0.25">
      <c r="A18" s="37" t="s">
        <v>351</v>
      </c>
      <c r="B18" s="80" t="s">
        <v>1747</v>
      </c>
      <c r="C18" s="34" t="s">
        <v>2021</v>
      </c>
      <c r="D18" s="26" t="s">
        <v>2039</v>
      </c>
      <c r="E18" s="26" t="s">
        <v>1603</v>
      </c>
      <c r="F18" s="32">
        <v>43921</v>
      </c>
      <c r="G18" s="30">
        <v>920.8</v>
      </c>
      <c r="H18" s="30">
        <v>1161.75</v>
      </c>
      <c r="I18" s="30">
        <v>1330.57</v>
      </c>
      <c r="J18" s="30">
        <v>64.150000000000006</v>
      </c>
      <c r="K18" s="30">
        <f t="shared" si="0"/>
        <v>3477.27</v>
      </c>
      <c r="L18" s="30">
        <v>3486.31</v>
      </c>
      <c r="M18" s="38">
        <v>43952</v>
      </c>
      <c r="N18" s="43" t="s">
        <v>352</v>
      </c>
      <c r="O18" s="26"/>
      <c r="P18" s="26"/>
      <c r="Q18" s="60"/>
      <c r="R18" s="60"/>
      <c r="S18" s="60"/>
    </row>
  </sheetData>
  <mergeCells count="1">
    <mergeCell ref="A1:S1"/>
  </mergeCells>
  <pageMargins left="0.7" right="0.7" top="0.75" bottom="0.75" header="0.3" footer="0.3"/>
  <pageSetup paperSize="9" orientation="portrait" horizontalDpi="360" verticalDpi="36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CV118"/>
  <sheetViews>
    <sheetView tabSelected="1" zoomScaleNormal="100" workbookViewId="0">
      <pane xSplit="1" ySplit="2" topLeftCell="B6" activePane="bottomRight" state="frozen"/>
      <selection activeCell="B120" sqref="B120"/>
      <selection pane="topRight" activeCell="B120" sqref="B120"/>
      <selection pane="bottomLeft" activeCell="B120" sqref="B120"/>
      <selection pane="bottomRight" activeCell="D111" sqref="D111:D112"/>
    </sheetView>
  </sheetViews>
  <sheetFormatPr defaultColWidth="9.109375" defaultRowHeight="13.2" x14ac:dyDescent="0.25"/>
  <cols>
    <col min="1" max="1" width="13.109375" style="54" bestFit="1" customWidth="1"/>
    <col min="2" max="2" width="39.44140625" style="56" customWidth="1"/>
    <col min="3" max="3" width="22.5546875" style="54" customWidth="1"/>
    <col min="4" max="4" width="29" style="54" bestFit="1" customWidth="1"/>
    <col min="5" max="5" width="21" style="54" customWidth="1"/>
    <col min="6" max="6" width="19" style="70" bestFit="1" customWidth="1"/>
    <col min="7" max="7" width="16.88671875" style="54" bestFit="1" customWidth="1"/>
    <col min="8" max="8" width="17.5546875" style="54" bestFit="1" customWidth="1"/>
    <col min="9" max="9" width="19.33203125" style="54" bestFit="1" customWidth="1"/>
    <col min="10" max="10" width="20.44140625" style="54" bestFit="1" customWidth="1"/>
    <col min="11" max="11" width="20.44140625" style="52" bestFit="1" customWidth="1"/>
    <col min="12" max="12" width="11.5546875" style="52" bestFit="1" customWidth="1"/>
    <col min="13" max="13" width="12.33203125" style="52" bestFit="1" customWidth="1"/>
    <col min="14" max="14" width="18.6640625" style="54" bestFit="1" customWidth="1"/>
    <col min="15" max="16" width="22.6640625" style="54" bestFit="1" customWidth="1"/>
    <col min="17" max="17" width="23.109375" style="54" customWidth="1"/>
    <col min="18" max="18" width="16.6640625" style="54" bestFit="1" customWidth="1"/>
    <col min="19" max="100" width="9.109375" style="3"/>
    <col min="101" max="16384" width="9.109375" style="44"/>
  </cols>
  <sheetData>
    <row r="1" spans="1:100" s="70" customFormat="1" ht="21" x14ac:dyDescent="0.25">
      <c r="A1" s="709" t="s">
        <v>3100</v>
      </c>
      <c r="B1" s="710"/>
      <c r="C1" s="710"/>
      <c r="D1" s="710"/>
      <c r="E1" s="710"/>
      <c r="F1" s="710"/>
      <c r="G1" s="710"/>
      <c r="H1" s="710"/>
      <c r="I1" s="710"/>
      <c r="J1" s="710"/>
      <c r="K1" s="710"/>
      <c r="L1" s="710"/>
      <c r="M1" s="710"/>
      <c r="N1" s="710"/>
      <c r="O1" s="710"/>
      <c r="P1" s="710"/>
      <c r="Q1" s="710"/>
      <c r="R1" s="710"/>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row>
    <row r="2" spans="1:100" ht="55.2" x14ac:dyDescent="0.25">
      <c r="A2" s="28" t="s">
        <v>307</v>
      </c>
      <c r="B2" s="27" t="s">
        <v>2018</v>
      </c>
      <c r="C2" s="28" t="s">
        <v>308</v>
      </c>
      <c r="D2" s="28" t="s">
        <v>2019</v>
      </c>
      <c r="E2" s="28" t="s">
        <v>1599</v>
      </c>
      <c r="F2" s="85" t="s">
        <v>309</v>
      </c>
      <c r="G2" s="28" t="s">
        <v>524</v>
      </c>
      <c r="H2" s="28" t="s">
        <v>3055</v>
      </c>
      <c r="I2" s="28" t="s">
        <v>525</v>
      </c>
      <c r="J2" s="28" t="s">
        <v>316</v>
      </c>
      <c r="K2" s="28" t="s">
        <v>322</v>
      </c>
      <c r="L2" s="28" t="s">
        <v>333</v>
      </c>
      <c r="M2" s="28" t="s">
        <v>332</v>
      </c>
      <c r="N2" s="28" t="s">
        <v>317</v>
      </c>
      <c r="O2" s="28" t="s">
        <v>318</v>
      </c>
      <c r="P2" s="28" t="s">
        <v>319</v>
      </c>
      <c r="Q2" s="28" t="s">
        <v>320</v>
      </c>
      <c r="R2" s="28" t="s">
        <v>321</v>
      </c>
    </row>
    <row r="3" spans="1:100" ht="27.6" x14ac:dyDescent="0.25">
      <c r="A3" s="37" t="s">
        <v>396</v>
      </c>
      <c r="B3" s="40" t="s">
        <v>2081</v>
      </c>
      <c r="C3" s="37" t="s">
        <v>2021</v>
      </c>
      <c r="D3" s="37" t="s">
        <v>2082</v>
      </c>
      <c r="E3" s="37" t="s">
        <v>1610</v>
      </c>
      <c r="F3" s="36">
        <v>38161</v>
      </c>
      <c r="G3" s="30">
        <v>5214.67</v>
      </c>
      <c r="H3" s="30">
        <v>7822.01</v>
      </c>
      <c r="I3" s="30">
        <v>489.14</v>
      </c>
      <c r="J3" s="30">
        <f t="shared" ref="J3:J33" si="0">SUM(G3:I3)</f>
        <v>13525.82</v>
      </c>
      <c r="K3" s="71"/>
      <c r="L3" s="43"/>
      <c r="M3" s="43"/>
      <c r="N3" s="26"/>
      <c r="O3" s="26"/>
      <c r="P3" s="37"/>
      <c r="Q3" s="26"/>
      <c r="R3" s="26"/>
    </row>
    <row r="4" spans="1:100" ht="55.2" x14ac:dyDescent="0.25">
      <c r="A4" s="37" t="s">
        <v>397</v>
      </c>
      <c r="B4" s="40" t="s">
        <v>2083</v>
      </c>
      <c r="C4" s="37" t="s">
        <v>2021</v>
      </c>
      <c r="D4" s="37" t="s">
        <v>2084</v>
      </c>
      <c r="E4" s="37" t="s">
        <v>1610</v>
      </c>
      <c r="F4" s="36">
        <v>41108</v>
      </c>
      <c r="G4" s="30">
        <v>140247.38</v>
      </c>
      <c r="H4" s="30">
        <v>187766.79</v>
      </c>
      <c r="I4" s="30">
        <v>22343.54</v>
      </c>
      <c r="J4" s="30">
        <f t="shared" si="0"/>
        <v>350357.71</v>
      </c>
      <c r="K4" s="71"/>
      <c r="L4" s="43"/>
      <c r="M4" s="43"/>
      <c r="N4" s="26"/>
      <c r="O4" s="26"/>
      <c r="P4" s="37"/>
      <c r="Q4" s="26"/>
      <c r="R4" s="26"/>
    </row>
    <row r="5" spans="1:100" ht="27.6" x14ac:dyDescent="0.25">
      <c r="A5" s="37" t="s">
        <v>398</v>
      </c>
      <c r="B5" s="40" t="s">
        <v>2086</v>
      </c>
      <c r="C5" s="37" t="s">
        <v>2021</v>
      </c>
      <c r="D5" s="37" t="s">
        <v>2087</v>
      </c>
      <c r="E5" s="37" t="s">
        <v>2088</v>
      </c>
      <c r="F5" s="36">
        <v>43950</v>
      </c>
      <c r="G5" s="30">
        <v>13092.12</v>
      </c>
      <c r="H5" s="30"/>
      <c r="I5" s="30">
        <v>1068.6600000000001</v>
      </c>
      <c r="J5" s="30">
        <f t="shared" si="0"/>
        <v>14160.78</v>
      </c>
      <c r="K5" s="71">
        <v>14160.78</v>
      </c>
      <c r="L5" s="38">
        <v>43976</v>
      </c>
      <c r="M5" s="43" t="s">
        <v>399</v>
      </c>
      <c r="N5" s="26"/>
      <c r="O5" s="26"/>
      <c r="P5" s="37"/>
      <c r="Q5" s="26"/>
      <c r="R5" s="26"/>
    </row>
    <row r="6" spans="1:100" ht="27.6" x14ac:dyDescent="0.25">
      <c r="A6" s="37" t="s">
        <v>400</v>
      </c>
      <c r="B6" s="40" t="s">
        <v>2089</v>
      </c>
      <c r="C6" s="37" t="s">
        <v>2021</v>
      </c>
      <c r="D6" s="37" t="s">
        <v>2090</v>
      </c>
      <c r="E6" s="37" t="s">
        <v>1616</v>
      </c>
      <c r="F6" s="36">
        <v>41180</v>
      </c>
      <c r="G6" s="30">
        <v>5635.35</v>
      </c>
      <c r="H6" s="30"/>
      <c r="I6" s="30">
        <v>462.81</v>
      </c>
      <c r="J6" s="30">
        <v>6098.16</v>
      </c>
      <c r="K6" s="71"/>
      <c r="L6" s="43"/>
      <c r="M6" s="43"/>
      <c r="N6" s="26"/>
      <c r="O6" s="26"/>
      <c r="P6" s="37"/>
      <c r="Q6" s="26"/>
      <c r="R6" s="26"/>
    </row>
    <row r="7" spans="1:100" s="73" customFormat="1" ht="27.6" x14ac:dyDescent="0.25">
      <c r="A7" s="12" t="s">
        <v>401</v>
      </c>
      <c r="B7" s="185" t="s">
        <v>2091</v>
      </c>
      <c r="C7" s="12" t="s">
        <v>2021</v>
      </c>
      <c r="D7" s="12" t="s">
        <v>2092</v>
      </c>
      <c r="E7" s="12" t="s">
        <v>1999</v>
      </c>
      <c r="F7" s="39">
        <v>42745</v>
      </c>
      <c r="G7" s="16">
        <v>3051.36</v>
      </c>
      <c r="H7" s="16"/>
      <c r="I7" s="16">
        <v>247.83</v>
      </c>
      <c r="J7" s="16">
        <f t="shared" si="0"/>
        <v>3299.19</v>
      </c>
      <c r="K7" s="72">
        <v>4048.25</v>
      </c>
      <c r="L7" s="15">
        <v>45566</v>
      </c>
      <c r="M7" s="186">
        <v>3867491</v>
      </c>
      <c r="N7" s="19"/>
      <c r="O7" s="19"/>
      <c r="P7" s="12"/>
      <c r="Q7" s="19"/>
      <c r="R7" s="19"/>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c r="CH7" s="77"/>
      <c r="CI7" s="77"/>
      <c r="CJ7" s="77"/>
      <c r="CK7" s="77"/>
      <c r="CL7" s="77"/>
      <c r="CM7" s="77"/>
      <c r="CN7" s="77"/>
      <c r="CO7" s="77"/>
      <c r="CP7" s="77"/>
      <c r="CQ7" s="77"/>
      <c r="CR7" s="77"/>
      <c r="CS7" s="77"/>
      <c r="CT7" s="77"/>
      <c r="CU7" s="77"/>
      <c r="CV7" s="77"/>
    </row>
    <row r="8" spans="1:100" ht="41.4" x14ac:dyDescent="0.25">
      <c r="A8" s="37" t="s">
        <v>402</v>
      </c>
      <c r="B8" s="40" t="s">
        <v>2093</v>
      </c>
      <c r="C8" s="37" t="s">
        <v>2021</v>
      </c>
      <c r="D8" s="37" t="s">
        <v>2094</v>
      </c>
      <c r="E8" s="37" t="s">
        <v>1610</v>
      </c>
      <c r="F8" s="36">
        <v>41872</v>
      </c>
      <c r="G8" s="30">
        <v>25268.18</v>
      </c>
      <c r="H8" s="30">
        <v>34008.92</v>
      </c>
      <c r="I8" s="30">
        <v>2542.6799999999998</v>
      </c>
      <c r="J8" s="30">
        <f t="shared" si="0"/>
        <v>61819.78</v>
      </c>
      <c r="K8" s="71"/>
      <c r="L8" s="43"/>
      <c r="M8" s="43"/>
      <c r="N8" s="26"/>
      <c r="O8" s="26"/>
      <c r="P8" s="37"/>
      <c r="Q8" s="26"/>
      <c r="R8" s="26"/>
    </row>
    <row r="9" spans="1:100" ht="41.4" x14ac:dyDescent="0.25">
      <c r="A9" s="37" t="s">
        <v>403</v>
      </c>
      <c r="B9" s="40" t="s">
        <v>2095</v>
      </c>
      <c r="C9" s="37" t="s">
        <v>2021</v>
      </c>
      <c r="D9" s="37" t="s">
        <v>2096</v>
      </c>
      <c r="E9" s="37" t="s">
        <v>1999</v>
      </c>
      <c r="F9" s="36">
        <v>41214</v>
      </c>
      <c r="G9" s="30">
        <v>1408.83</v>
      </c>
      <c r="H9" s="30"/>
      <c r="I9" s="30">
        <v>115.7</v>
      </c>
      <c r="J9" s="30">
        <f t="shared" si="0"/>
        <v>1524.53</v>
      </c>
      <c r="K9" s="71"/>
      <c r="L9" s="43"/>
      <c r="M9" s="43"/>
      <c r="N9" s="26"/>
      <c r="O9" s="26"/>
      <c r="P9" s="37"/>
      <c r="Q9" s="26"/>
      <c r="R9" s="26"/>
    </row>
    <row r="10" spans="1:100" ht="55.2" x14ac:dyDescent="0.25">
      <c r="A10" s="37" t="s">
        <v>404</v>
      </c>
      <c r="B10" s="40" t="s">
        <v>2097</v>
      </c>
      <c r="C10" s="37" t="s">
        <v>2021</v>
      </c>
      <c r="D10" s="37" t="s">
        <v>2098</v>
      </c>
      <c r="E10" s="37" t="s">
        <v>1777</v>
      </c>
      <c r="F10" s="36">
        <v>41033</v>
      </c>
      <c r="G10" s="30">
        <v>12690.78</v>
      </c>
      <c r="H10" s="30">
        <v>16844.13</v>
      </c>
      <c r="I10" s="30">
        <v>3691.86</v>
      </c>
      <c r="J10" s="30">
        <f t="shared" si="0"/>
        <v>33226.770000000004</v>
      </c>
      <c r="K10" s="71"/>
      <c r="L10" s="43"/>
      <c r="M10" s="43"/>
      <c r="N10" s="26"/>
      <c r="O10" s="26"/>
      <c r="P10" s="37"/>
      <c r="Q10" s="26"/>
      <c r="R10" s="26"/>
    </row>
    <row r="11" spans="1:100" ht="27.6" x14ac:dyDescent="0.25">
      <c r="A11" s="37" t="s">
        <v>405</v>
      </c>
      <c r="B11" s="40" t="s">
        <v>2099</v>
      </c>
      <c r="C11" s="37" t="s">
        <v>2021</v>
      </c>
      <c r="D11" s="37" t="s">
        <v>2100</v>
      </c>
      <c r="E11" s="37" t="s">
        <v>1630</v>
      </c>
      <c r="F11" s="36">
        <v>40648</v>
      </c>
      <c r="G11" s="30"/>
      <c r="H11" s="30"/>
      <c r="I11" s="30">
        <v>160.32</v>
      </c>
      <c r="J11" s="30"/>
      <c r="K11" s="71">
        <v>160.32</v>
      </c>
      <c r="L11" s="38">
        <v>43007</v>
      </c>
      <c r="M11" s="43" t="s">
        <v>406</v>
      </c>
      <c r="N11" s="26"/>
      <c r="O11" s="26"/>
      <c r="P11" s="37"/>
      <c r="Q11" s="26"/>
      <c r="R11" s="26"/>
    </row>
    <row r="12" spans="1:100" ht="55.2" x14ac:dyDescent="0.25">
      <c r="A12" s="37" t="s">
        <v>407</v>
      </c>
      <c r="B12" s="40" t="s">
        <v>2101</v>
      </c>
      <c r="C12" s="37" t="s">
        <v>2021</v>
      </c>
      <c r="D12" s="37" t="s">
        <v>2102</v>
      </c>
      <c r="E12" s="37" t="s">
        <v>1777</v>
      </c>
      <c r="F12" s="36">
        <v>41262</v>
      </c>
      <c r="G12" s="30">
        <v>35093.26</v>
      </c>
      <c r="H12" s="30">
        <v>47135.88</v>
      </c>
      <c r="I12" s="30">
        <v>4364.88</v>
      </c>
      <c r="J12" s="30">
        <f t="shared" si="0"/>
        <v>86594.02</v>
      </c>
      <c r="K12" s="71">
        <v>88344.63</v>
      </c>
      <c r="L12" s="38">
        <v>43042</v>
      </c>
      <c r="M12" s="43" t="s">
        <v>408</v>
      </c>
      <c r="N12" s="26"/>
      <c r="O12" s="26"/>
      <c r="P12" s="37"/>
      <c r="Q12" s="26"/>
      <c r="R12" s="26"/>
    </row>
    <row r="13" spans="1:100" ht="41.4" x14ac:dyDescent="0.25">
      <c r="A13" s="37" t="s">
        <v>409</v>
      </c>
      <c r="B13" s="40" t="s">
        <v>2103</v>
      </c>
      <c r="C13" s="37" t="s">
        <v>2021</v>
      </c>
      <c r="D13" s="37" t="s">
        <v>2104</v>
      </c>
      <c r="E13" s="37" t="s">
        <v>1610</v>
      </c>
      <c r="F13" s="36">
        <v>41263</v>
      </c>
      <c r="G13" s="30">
        <v>16224.36</v>
      </c>
      <c r="H13" s="30">
        <v>21782.7</v>
      </c>
      <c r="I13" s="30">
        <v>2295.62</v>
      </c>
      <c r="J13" s="30">
        <f t="shared" si="0"/>
        <v>40302.68</v>
      </c>
      <c r="K13" s="71"/>
      <c r="L13" s="43"/>
      <c r="M13" s="43"/>
      <c r="N13" s="26"/>
      <c r="O13" s="26"/>
      <c r="P13" s="37"/>
      <c r="Q13" s="26"/>
      <c r="R13" s="26"/>
    </row>
    <row r="14" spans="1:100" ht="41.4" x14ac:dyDescent="0.25">
      <c r="A14" s="37" t="s">
        <v>410</v>
      </c>
      <c r="B14" s="40" t="s">
        <v>2105</v>
      </c>
      <c r="C14" s="37" t="s">
        <v>2021</v>
      </c>
      <c r="D14" s="37" t="s">
        <v>2106</v>
      </c>
      <c r="E14" s="37" t="s">
        <v>1610</v>
      </c>
      <c r="F14" s="36">
        <v>41443</v>
      </c>
      <c r="G14" s="30">
        <v>8441.7800000000007</v>
      </c>
      <c r="H14" s="30">
        <v>11355.6</v>
      </c>
      <c r="I14" s="30">
        <v>689.33</v>
      </c>
      <c r="J14" s="30">
        <f t="shared" si="0"/>
        <v>20486.710000000003</v>
      </c>
      <c r="K14" s="71"/>
      <c r="L14" s="43"/>
      <c r="M14" s="43"/>
      <c r="N14" s="26"/>
      <c r="O14" s="26"/>
      <c r="P14" s="37"/>
      <c r="Q14" s="26"/>
      <c r="R14" s="26"/>
    </row>
    <row r="15" spans="1:100" ht="27.6" x14ac:dyDescent="0.25">
      <c r="A15" s="37" t="s">
        <v>411</v>
      </c>
      <c r="B15" s="40" t="s">
        <v>2107</v>
      </c>
      <c r="C15" s="37" t="s">
        <v>2021</v>
      </c>
      <c r="D15" s="37" t="s">
        <v>2108</v>
      </c>
      <c r="E15" s="37" t="s">
        <v>1610</v>
      </c>
      <c r="F15" s="36">
        <v>41369</v>
      </c>
      <c r="G15" s="30">
        <v>3521.41</v>
      </c>
      <c r="H15" s="30">
        <v>4736.07</v>
      </c>
      <c r="I15" s="30">
        <v>289.73</v>
      </c>
      <c r="J15" s="30">
        <f t="shared" si="0"/>
        <v>8547.2099999999991</v>
      </c>
      <c r="K15" s="71"/>
      <c r="L15" s="43"/>
      <c r="M15" s="43"/>
      <c r="N15" s="26"/>
      <c r="O15" s="26"/>
      <c r="P15" s="37"/>
      <c r="Q15" s="26"/>
      <c r="R15" s="26"/>
    </row>
    <row r="16" spans="1:100" ht="41.4" x14ac:dyDescent="0.25">
      <c r="A16" s="37" t="s">
        <v>412</v>
      </c>
      <c r="B16" s="34" t="s">
        <v>2109</v>
      </c>
      <c r="C16" s="37" t="s">
        <v>2021</v>
      </c>
      <c r="D16" s="37" t="s">
        <v>2110</v>
      </c>
      <c r="E16" s="37" t="s">
        <v>1610</v>
      </c>
      <c r="F16" s="36">
        <v>41439</v>
      </c>
      <c r="G16" s="30">
        <v>1384.46</v>
      </c>
      <c r="H16" s="30">
        <v>1861.89</v>
      </c>
      <c r="I16" s="30">
        <v>113.11</v>
      </c>
      <c r="J16" s="30">
        <f t="shared" si="0"/>
        <v>3359.4600000000005</v>
      </c>
      <c r="K16" s="71"/>
      <c r="L16" s="43"/>
      <c r="M16" s="43"/>
      <c r="N16" s="26"/>
      <c r="O16" s="26"/>
      <c r="P16" s="37"/>
      <c r="Q16" s="26"/>
      <c r="R16" s="26"/>
    </row>
    <row r="17" spans="1:100" ht="13.8" x14ac:dyDescent="0.25">
      <c r="A17" s="37" t="s">
        <v>413</v>
      </c>
      <c r="B17" s="40" t="s">
        <v>2111</v>
      </c>
      <c r="C17" s="37" t="s">
        <v>2021</v>
      </c>
      <c r="D17" s="37" t="s">
        <v>2112</v>
      </c>
      <c r="E17" s="37" t="s">
        <v>1777</v>
      </c>
      <c r="F17" s="36">
        <v>41484</v>
      </c>
      <c r="G17" s="30">
        <v>2534</v>
      </c>
      <c r="H17" s="30">
        <v>3409.48</v>
      </c>
      <c r="I17" s="30">
        <v>255.58</v>
      </c>
      <c r="J17" s="30">
        <f t="shared" si="0"/>
        <v>6199.0599999999995</v>
      </c>
      <c r="K17" s="71"/>
      <c r="L17" s="43"/>
      <c r="M17" s="43"/>
      <c r="N17" s="26"/>
      <c r="O17" s="26"/>
      <c r="P17" s="37"/>
      <c r="Q17" s="26"/>
      <c r="R17" s="26"/>
    </row>
    <row r="18" spans="1:100" ht="13.8" x14ac:dyDescent="0.25">
      <c r="A18" s="37" t="s">
        <v>414</v>
      </c>
      <c r="B18" s="40" t="s">
        <v>2113</v>
      </c>
      <c r="C18" s="37" t="s">
        <v>2021</v>
      </c>
      <c r="D18" s="37" t="s">
        <v>2114</v>
      </c>
      <c r="E18" s="37" t="s">
        <v>1600</v>
      </c>
      <c r="F18" s="36">
        <v>41880</v>
      </c>
      <c r="G18" s="30">
        <v>22579.86</v>
      </c>
      <c r="H18" s="30"/>
      <c r="I18" s="30">
        <v>1824</v>
      </c>
      <c r="J18" s="30">
        <f t="shared" si="0"/>
        <v>24403.86</v>
      </c>
      <c r="K18" s="71"/>
      <c r="L18" s="43"/>
      <c r="M18" s="43"/>
      <c r="N18" s="26"/>
      <c r="O18" s="26"/>
      <c r="P18" s="37"/>
      <c r="Q18" s="26"/>
      <c r="R18" s="26"/>
    </row>
    <row r="19" spans="1:100" ht="13.8" x14ac:dyDescent="0.25">
      <c r="A19" s="37" t="s">
        <v>415</v>
      </c>
      <c r="B19" s="40" t="s">
        <v>2115</v>
      </c>
      <c r="C19" s="37" t="s">
        <v>2021</v>
      </c>
      <c r="D19" s="37" t="s">
        <v>2116</v>
      </c>
      <c r="E19" s="37" t="s">
        <v>2088</v>
      </c>
      <c r="F19" s="36">
        <v>41708</v>
      </c>
      <c r="G19" s="30">
        <v>2079.27</v>
      </c>
      <c r="H19" s="30">
        <v>169.48</v>
      </c>
      <c r="I19" s="30"/>
      <c r="J19" s="30">
        <f t="shared" si="0"/>
        <v>2248.75</v>
      </c>
      <c r="K19" s="71"/>
      <c r="L19" s="43"/>
      <c r="M19" s="43"/>
      <c r="N19" s="26"/>
      <c r="O19" s="26"/>
      <c r="P19" s="37"/>
      <c r="Q19" s="26"/>
      <c r="R19" s="26"/>
    </row>
    <row r="20" spans="1:100" ht="13.8" x14ac:dyDescent="0.25">
      <c r="A20" s="37" t="s">
        <v>416</v>
      </c>
      <c r="B20" s="40" t="s">
        <v>2117</v>
      </c>
      <c r="C20" s="37" t="s">
        <v>2021</v>
      </c>
      <c r="D20" s="37" t="s">
        <v>2118</v>
      </c>
      <c r="E20" s="37" t="s">
        <v>2119</v>
      </c>
      <c r="F20" s="36">
        <v>41855</v>
      </c>
      <c r="G20" s="30">
        <v>2118.8200000000002</v>
      </c>
      <c r="H20" s="30"/>
      <c r="I20" s="30">
        <v>172.98</v>
      </c>
      <c r="J20" s="30">
        <f t="shared" si="0"/>
        <v>2291.8000000000002</v>
      </c>
      <c r="K20" s="71"/>
      <c r="L20" s="43"/>
      <c r="M20" s="43"/>
      <c r="N20" s="26"/>
      <c r="O20" s="26"/>
      <c r="P20" s="37"/>
      <c r="Q20" s="26"/>
      <c r="R20" s="26"/>
    </row>
    <row r="21" spans="1:100" ht="41.4" x14ac:dyDescent="0.25">
      <c r="A21" s="37" t="s">
        <v>417</v>
      </c>
      <c r="B21" s="40" t="s">
        <v>2120</v>
      </c>
      <c r="C21" s="37" t="s">
        <v>2021</v>
      </c>
      <c r="D21" s="37" t="s">
        <v>2121</v>
      </c>
      <c r="E21" s="37" t="s">
        <v>1619</v>
      </c>
      <c r="F21" s="36">
        <v>41954</v>
      </c>
      <c r="G21" s="30">
        <v>4237.6400000000003</v>
      </c>
      <c r="H21" s="30"/>
      <c r="I21" s="30">
        <v>384.65</v>
      </c>
      <c r="J21" s="30">
        <f t="shared" si="0"/>
        <v>4622.29</v>
      </c>
      <c r="K21" s="71"/>
      <c r="L21" s="43"/>
      <c r="M21" s="43"/>
      <c r="N21" s="26"/>
      <c r="O21" s="26"/>
      <c r="P21" s="37"/>
      <c r="Q21" s="26"/>
      <c r="R21" s="26"/>
    </row>
    <row r="22" spans="1:100" ht="69" x14ac:dyDescent="0.25">
      <c r="A22" s="37" t="s">
        <v>418</v>
      </c>
      <c r="B22" s="40" t="s">
        <v>2122</v>
      </c>
      <c r="C22" s="37" t="s">
        <v>2021</v>
      </c>
      <c r="D22" s="37" t="s">
        <v>2123</v>
      </c>
      <c r="E22" s="37" t="s">
        <v>1777</v>
      </c>
      <c r="F22" s="36">
        <v>42144</v>
      </c>
      <c r="G22" s="30">
        <v>16244.35</v>
      </c>
      <c r="H22" s="30">
        <v>21850</v>
      </c>
      <c r="I22" s="30">
        <v>1326.07</v>
      </c>
      <c r="J22" s="30">
        <f t="shared" si="0"/>
        <v>39420.42</v>
      </c>
      <c r="K22" s="71"/>
      <c r="L22" s="43"/>
      <c r="M22" s="43"/>
      <c r="N22" s="26"/>
      <c r="O22" s="26"/>
      <c r="P22" s="37"/>
      <c r="Q22" s="26"/>
      <c r="R22" s="26"/>
    </row>
    <row r="23" spans="1:100" ht="13.8" x14ac:dyDescent="0.25">
      <c r="A23" s="37" t="s">
        <v>419</v>
      </c>
      <c r="B23" s="40" t="s">
        <v>2124</v>
      </c>
      <c r="C23" s="37" t="s">
        <v>2021</v>
      </c>
      <c r="D23" s="37" t="s">
        <v>2125</v>
      </c>
      <c r="E23" s="37" t="s">
        <v>1695</v>
      </c>
      <c r="F23" s="36">
        <v>42152</v>
      </c>
      <c r="G23" s="30">
        <v>1412.56</v>
      </c>
      <c r="H23" s="30"/>
      <c r="I23" s="30">
        <v>115.32</v>
      </c>
      <c r="J23" s="30">
        <f t="shared" si="0"/>
        <v>1527.8799999999999</v>
      </c>
      <c r="K23" s="71"/>
      <c r="L23" s="43"/>
      <c r="M23" s="43"/>
      <c r="N23" s="26"/>
      <c r="O23" s="26"/>
      <c r="P23" s="37"/>
      <c r="Q23" s="26"/>
      <c r="R23" s="26"/>
    </row>
    <row r="24" spans="1:100" ht="27.6" x14ac:dyDescent="0.25">
      <c r="A24" s="37" t="s">
        <v>420</v>
      </c>
      <c r="B24" s="40" t="s">
        <v>2126</v>
      </c>
      <c r="C24" s="37" t="s">
        <v>2021</v>
      </c>
      <c r="D24" s="37" t="s">
        <v>2127</v>
      </c>
      <c r="E24" s="37" t="s">
        <v>1610</v>
      </c>
      <c r="F24" s="36">
        <v>42263</v>
      </c>
      <c r="G24" s="30">
        <v>28510.45</v>
      </c>
      <c r="H24" s="30"/>
      <c r="I24" s="30">
        <v>5521.55</v>
      </c>
      <c r="J24" s="30">
        <f t="shared" si="0"/>
        <v>34032</v>
      </c>
      <c r="K24" s="71">
        <v>34032</v>
      </c>
      <c r="L24" s="38">
        <v>43110</v>
      </c>
      <c r="M24" s="43" t="s">
        <v>421</v>
      </c>
      <c r="N24" s="26"/>
      <c r="O24" s="26"/>
      <c r="P24" s="37"/>
      <c r="Q24" s="26"/>
      <c r="R24" s="26"/>
    </row>
    <row r="25" spans="1:100" ht="27.6" x14ac:dyDescent="0.25">
      <c r="A25" s="37" t="s">
        <v>422</v>
      </c>
      <c r="B25" s="40" t="s">
        <v>2130</v>
      </c>
      <c r="C25" s="37" t="s">
        <v>2021</v>
      </c>
      <c r="D25" s="37" t="s">
        <v>2131</v>
      </c>
      <c r="E25" s="37" t="s">
        <v>1610</v>
      </c>
      <c r="F25" s="36">
        <v>42240</v>
      </c>
      <c r="G25" s="30">
        <v>2825.1</v>
      </c>
      <c r="H25" s="30">
        <v>3800</v>
      </c>
      <c r="I25" s="30">
        <v>230.62</v>
      </c>
      <c r="J25" s="30">
        <f t="shared" si="0"/>
        <v>6855.72</v>
      </c>
      <c r="K25" s="71"/>
      <c r="L25" s="43"/>
      <c r="M25" s="43"/>
      <c r="N25" s="26"/>
      <c r="O25" s="26"/>
      <c r="P25" s="37"/>
      <c r="Q25" s="26"/>
      <c r="R25" s="26"/>
    </row>
    <row r="26" spans="1:100" s="73" customFormat="1" ht="27.6" x14ac:dyDescent="0.25">
      <c r="A26" s="12" t="s">
        <v>5124</v>
      </c>
      <c r="B26" s="124" t="s">
        <v>2128</v>
      </c>
      <c r="C26" s="12" t="s">
        <v>2021</v>
      </c>
      <c r="D26" s="12" t="s">
        <v>2129</v>
      </c>
      <c r="E26" s="12" t="s">
        <v>1610</v>
      </c>
      <c r="F26" s="39">
        <v>42278</v>
      </c>
      <c r="G26" s="16">
        <v>2226.92</v>
      </c>
      <c r="H26" s="16">
        <v>2987.32</v>
      </c>
      <c r="I26" s="16">
        <v>217.26</v>
      </c>
      <c r="J26" s="16">
        <f t="shared" si="0"/>
        <v>5431.5</v>
      </c>
      <c r="K26" s="72"/>
      <c r="L26" s="112"/>
      <c r="M26" s="112"/>
      <c r="N26" s="19"/>
      <c r="O26" s="19"/>
      <c r="P26" s="19"/>
      <c r="Q26" s="19"/>
      <c r="R26" s="19"/>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c r="BN26" s="77"/>
      <c r="BO26" s="77"/>
      <c r="BP26" s="77"/>
      <c r="BQ26" s="77"/>
      <c r="BR26" s="77"/>
      <c r="BS26" s="77"/>
      <c r="BT26" s="77"/>
      <c r="BU26" s="77"/>
      <c r="BV26" s="77"/>
      <c r="BW26" s="77"/>
      <c r="BX26" s="77"/>
      <c r="BY26" s="77"/>
      <c r="BZ26" s="77"/>
      <c r="CA26" s="77"/>
      <c r="CB26" s="77"/>
      <c r="CC26" s="77"/>
      <c r="CD26" s="77"/>
      <c r="CE26" s="77"/>
      <c r="CF26" s="77"/>
      <c r="CG26" s="77"/>
      <c r="CH26" s="77"/>
      <c r="CI26" s="77"/>
      <c r="CJ26" s="77"/>
      <c r="CK26" s="77"/>
      <c r="CL26" s="77"/>
      <c r="CM26" s="77"/>
      <c r="CN26" s="77"/>
      <c r="CO26" s="77"/>
      <c r="CP26" s="77"/>
      <c r="CQ26" s="77"/>
      <c r="CR26" s="77"/>
      <c r="CS26" s="77"/>
      <c r="CT26" s="77"/>
      <c r="CU26" s="77"/>
      <c r="CV26" s="77"/>
    </row>
    <row r="27" spans="1:100" s="73" customFormat="1" ht="27.6" x14ac:dyDescent="0.25">
      <c r="A27" s="12" t="s">
        <v>5125</v>
      </c>
      <c r="B27" s="124" t="s">
        <v>2128</v>
      </c>
      <c r="C27" s="12" t="s">
        <v>2021</v>
      </c>
      <c r="D27" s="12" t="s">
        <v>2129</v>
      </c>
      <c r="E27" s="12" t="s">
        <v>1610</v>
      </c>
      <c r="F27" s="39">
        <v>42278</v>
      </c>
      <c r="G27" s="16">
        <v>2226.92</v>
      </c>
      <c r="H27" s="16">
        <v>2987.32</v>
      </c>
      <c r="I27" s="16">
        <v>217.26</v>
      </c>
      <c r="J27" s="16">
        <f t="shared" si="0"/>
        <v>5431.5</v>
      </c>
      <c r="K27" s="72"/>
      <c r="L27" s="112"/>
      <c r="M27" s="112"/>
      <c r="N27" s="19"/>
      <c r="O27" s="19"/>
      <c r="P27" s="12"/>
      <c r="Q27" s="19"/>
      <c r="R27" s="19"/>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77"/>
      <c r="BW27" s="77"/>
      <c r="BX27" s="77"/>
      <c r="BY27" s="77"/>
      <c r="BZ27" s="77"/>
      <c r="CA27" s="77"/>
      <c r="CB27" s="77"/>
      <c r="CC27" s="77"/>
      <c r="CD27" s="77"/>
      <c r="CE27" s="77"/>
      <c r="CF27" s="77"/>
      <c r="CG27" s="77"/>
      <c r="CH27" s="77"/>
      <c r="CI27" s="77"/>
      <c r="CJ27" s="77"/>
      <c r="CK27" s="77"/>
      <c r="CL27" s="77"/>
      <c r="CM27" s="77"/>
      <c r="CN27" s="77"/>
      <c r="CO27" s="77"/>
      <c r="CP27" s="77"/>
      <c r="CQ27" s="77"/>
      <c r="CR27" s="77"/>
      <c r="CS27" s="77"/>
      <c r="CT27" s="77"/>
      <c r="CU27" s="77"/>
      <c r="CV27" s="77"/>
    </row>
    <row r="28" spans="1:100" s="73" customFormat="1" ht="27.6" x14ac:dyDescent="0.25">
      <c r="A28" s="12" t="s">
        <v>5126</v>
      </c>
      <c r="B28" s="124" t="s">
        <v>2128</v>
      </c>
      <c r="C28" s="12" t="s">
        <v>2021</v>
      </c>
      <c r="D28" s="12" t="s">
        <v>2129</v>
      </c>
      <c r="E28" s="12" t="s">
        <v>1610</v>
      </c>
      <c r="F28" s="39">
        <v>42278</v>
      </c>
      <c r="G28" s="16">
        <v>2226.92</v>
      </c>
      <c r="H28" s="16">
        <v>2987.32</v>
      </c>
      <c r="I28" s="16">
        <v>217.26</v>
      </c>
      <c r="J28" s="16">
        <f t="shared" si="0"/>
        <v>5431.5</v>
      </c>
      <c r="N28" s="19"/>
      <c r="O28" s="19"/>
      <c r="P28" s="19"/>
      <c r="Q28" s="19"/>
      <c r="R28" s="19"/>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77"/>
      <c r="BU28" s="77"/>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row>
    <row r="29" spans="1:100" s="73" customFormat="1" ht="27.6" x14ac:dyDescent="0.25">
      <c r="A29" s="12" t="s">
        <v>3460</v>
      </c>
      <c r="B29" s="124" t="s">
        <v>2128</v>
      </c>
      <c r="C29" s="12" t="s">
        <v>2021</v>
      </c>
      <c r="D29" s="12" t="s">
        <v>2129</v>
      </c>
      <c r="E29" s="12" t="s">
        <v>1610</v>
      </c>
      <c r="F29" s="39">
        <v>42278</v>
      </c>
      <c r="G29" s="16">
        <v>2226.92</v>
      </c>
      <c r="H29" s="16">
        <v>2987.32</v>
      </c>
      <c r="I29" s="16">
        <v>217.26</v>
      </c>
      <c r="J29" s="16">
        <f t="shared" si="0"/>
        <v>5431.5</v>
      </c>
      <c r="K29" s="72">
        <v>5844.1</v>
      </c>
      <c r="L29" s="15">
        <v>44770</v>
      </c>
      <c r="M29" s="112">
        <v>3331696</v>
      </c>
      <c r="N29" s="19"/>
      <c r="O29" s="19"/>
      <c r="P29" s="12"/>
      <c r="Q29" s="19"/>
      <c r="R29" s="19"/>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row>
    <row r="30" spans="1:100" s="73" customFormat="1" ht="27.6" x14ac:dyDescent="0.25">
      <c r="A30" s="12" t="s">
        <v>5127</v>
      </c>
      <c r="B30" s="124" t="s">
        <v>2128</v>
      </c>
      <c r="C30" s="12" t="s">
        <v>2021</v>
      </c>
      <c r="D30" s="12" t="s">
        <v>2129</v>
      </c>
      <c r="E30" s="12" t="s">
        <v>1610</v>
      </c>
      <c r="F30" s="39">
        <v>42278</v>
      </c>
      <c r="G30" s="16">
        <v>2226.92</v>
      </c>
      <c r="H30" s="16">
        <v>2987.32</v>
      </c>
      <c r="I30" s="16">
        <v>217.26</v>
      </c>
      <c r="J30" s="16">
        <f t="shared" si="0"/>
        <v>5431.5</v>
      </c>
      <c r="K30" s="72"/>
      <c r="L30" s="112"/>
      <c r="M30" s="112"/>
      <c r="N30" s="19"/>
      <c r="O30" s="19"/>
      <c r="P30" s="19"/>
      <c r="Q30" s="19"/>
      <c r="R30" s="19"/>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7"/>
      <c r="BS30" s="77"/>
      <c r="BT30" s="77"/>
      <c r="BU30" s="77"/>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row>
    <row r="31" spans="1:100" s="73" customFormat="1" ht="27.6" x14ac:dyDescent="0.25">
      <c r="A31" s="12" t="s">
        <v>5128</v>
      </c>
      <c r="B31" s="124" t="s">
        <v>2128</v>
      </c>
      <c r="C31" s="12" t="s">
        <v>2021</v>
      </c>
      <c r="D31" s="12" t="s">
        <v>2129</v>
      </c>
      <c r="E31" s="12" t="s">
        <v>1610</v>
      </c>
      <c r="F31" s="39">
        <v>42278</v>
      </c>
      <c r="G31" s="16">
        <v>2227.15</v>
      </c>
      <c r="H31" s="16">
        <v>2987.67</v>
      </c>
      <c r="I31" s="16">
        <v>217.29</v>
      </c>
      <c r="J31" s="16">
        <f t="shared" si="0"/>
        <v>5432.11</v>
      </c>
      <c r="K31" s="72"/>
      <c r="L31" s="112"/>
      <c r="M31" s="112"/>
      <c r="N31" s="19"/>
      <c r="O31" s="19"/>
      <c r="P31" s="12"/>
      <c r="Q31" s="19"/>
      <c r="R31" s="19"/>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7"/>
      <c r="BU31" s="77"/>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row>
    <row r="32" spans="1:100" s="73" customFormat="1" ht="110.4" x14ac:dyDescent="0.25">
      <c r="A32" s="12" t="s">
        <v>423</v>
      </c>
      <c r="B32" s="124" t="s">
        <v>2132</v>
      </c>
      <c r="C32" s="12" t="s">
        <v>2021</v>
      </c>
      <c r="D32" s="12" t="s">
        <v>2133</v>
      </c>
      <c r="E32" s="12" t="s">
        <v>1777</v>
      </c>
      <c r="F32" s="39">
        <v>42419</v>
      </c>
      <c r="G32" s="16">
        <v>675.86</v>
      </c>
      <c r="H32" s="16">
        <v>1351.72</v>
      </c>
      <c r="I32" s="16">
        <v>909.09</v>
      </c>
      <c r="J32" s="16">
        <f t="shared" si="0"/>
        <v>2936.67</v>
      </c>
      <c r="K32" s="72">
        <v>2936.7</v>
      </c>
      <c r="L32" s="15">
        <v>43011</v>
      </c>
      <c r="M32" s="112" t="s">
        <v>424</v>
      </c>
      <c r="N32" s="19"/>
      <c r="O32" s="19"/>
      <c r="P32" s="12"/>
      <c r="Q32" s="19"/>
      <c r="R32" s="19"/>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7"/>
      <c r="BT32" s="77"/>
      <c r="BU32" s="77"/>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row>
    <row r="33" spans="1:100" s="73" customFormat="1" ht="110.4" x14ac:dyDescent="0.25">
      <c r="A33" s="19" t="s">
        <v>423</v>
      </c>
      <c r="B33" s="124" t="s">
        <v>2132</v>
      </c>
      <c r="C33" s="12" t="s">
        <v>2021</v>
      </c>
      <c r="D33" s="12" t="s">
        <v>2133</v>
      </c>
      <c r="E33" s="12" t="s">
        <v>1777</v>
      </c>
      <c r="F33" s="39">
        <v>42419</v>
      </c>
      <c r="G33" s="16">
        <v>110.35</v>
      </c>
      <c r="H33" s="16">
        <v>55.17</v>
      </c>
      <c r="I33" s="16">
        <v>1818.18</v>
      </c>
      <c r="J33" s="16">
        <f t="shared" si="0"/>
        <v>1983.7</v>
      </c>
      <c r="K33" s="72">
        <v>1983.7</v>
      </c>
      <c r="L33" s="15">
        <v>43011</v>
      </c>
      <c r="M33" s="112">
        <v>2328999</v>
      </c>
      <c r="N33" s="19"/>
      <c r="O33" s="19"/>
      <c r="P33" s="19"/>
      <c r="Q33" s="19"/>
      <c r="R33" s="19"/>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row>
    <row r="34" spans="1:100" ht="13.8" x14ac:dyDescent="0.25">
      <c r="A34" s="37" t="s">
        <v>425</v>
      </c>
      <c r="B34" s="40" t="s">
        <v>2134</v>
      </c>
      <c r="C34" s="37" t="s">
        <v>2021</v>
      </c>
      <c r="D34" s="37" t="s">
        <v>2135</v>
      </c>
      <c r="E34" s="37" t="s">
        <v>1777</v>
      </c>
      <c r="F34" s="36">
        <v>42361</v>
      </c>
      <c r="G34" s="30">
        <v>2118.83</v>
      </c>
      <c r="H34" s="30"/>
      <c r="I34" s="30">
        <v>172.96</v>
      </c>
      <c r="J34" s="30">
        <f t="shared" ref="J34:J65" si="1">SUM(G34:I34)</f>
        <v>2291.79</v>
      </c>
      <c r="K34" s="71"/>
      <c r="L34" s="43"/>
      <c r="M34" s="43"/>
      <c r="N34" s="26"/>
      <c r="O34" s="26"/>
      <c r="P34" s="37"/>
      <c r="Q34" s="26"/>
      <c r="R34" s="26"/>
    </row>
    <row r="35" spans="1:100" ht="27.6" x14ac:dyDescent="0.25">
      <c r="A35" s="37" t="s">
        <v>426</v>
      </c>
      <c r="B35" s="40" t="s">
        <v>2136</v>
      </c>
      <c r="C35" s="37" t="s">
        <v>2021</v>
      </c>
      <c r="D35" s="37" t="s">
        <v>2137</v>
      </c>
      <c r="E35" s="37" t="s">
        <v>1610</v>
      </c>
      <c r="F35" s="36">
        <v>42375</v>
      </c>
      <c r="G35" s="30">
        <v>1784.63</v>
      </c>
      <c r="H35" s="30">
        <v>2400.91</v>
      </c>
      <c r="I35" s="30">
        <v>179.75</v>
      </c>
      <c r="J35" s="30">
        <f t="shared" si="1"/>
        <v>4365.29</v>
      </c>
      <c r="K35" s="71">
        <v>4453.6899999999996</v>
      </c>
      <c r="L35" s="38">
        <v>43181</v>
      </c>
      <c r="M35" s="43" t="s">
        <v>427</v>
      </c>
      <c r="N35" s="26"/>
      <c r="O35" s="26"/>
      <c r="P35" s="37"/>
      <c r="Q35" s="26"/>
      <c r="R35" s="26"/>
    </row>
    <row r="36" spans="1:100" ht="41.4" x14ac:dyDescent="0.25">
      <c r="A36" s="37" t="s">
        <v>428</v>
      </c>
      <c r="B36" s="40" t="s">
        <v>3121</v>
      </c>
      <c r="C36" s="37" t="s">
        <v>2021</v>
      </c>
      <c r="D36" s="37" t="s">
        <v>2138</v>
      </c>
      <c r="E36" s="37" t="s">
        <v>1603</v>
      </c>
      <c r="F36" s="36">
        <v>42662</v>
      </c>
      <c r="G36" s="30">
        <v>43055.97</v>
      </c>
      <c r="H36" s="30"/>
      <c r="I36" s="30">
        <v>4336.58</v>
      </c>
      <c r="J36" s="30">
        <f t="shared" si="1"/>
        <v>47392.55</v>
      </c>
      <c r="K36" s="71">
        <v>47392.55</v>
      </c>
      <c r="L36" s="38">
        <v>42828</v>
      </c>
      <c r="M36" s="43" t="s">
        <v>429</v>
      </c>
      <c r="N36" s="26"/>
      <c r="O36" s="26"/>
      <c r="P36" s="37"/>
      <c r="Q36" s="26"/>
      <c r="R36" s="26"/>
    </row>
    <row r="37" spans="1:100" ht="41.4" x14ac:dyDescent="0.25">
      <c r="A37" s="37" t="s">
        <v>430</v>
      </c>
      <c r="B37" s="40" t="s">
        <v>2139</v>
      </c>
      <c r="C37" s="37" t="s">
        <v>2021</v>
      </c>
      <c r="D37" s="37" t="s">
        <v>2140</v>
      </c>
      <c r="E37" s="37" t="s">
        <v>1610</v>
      </c>
      <c r="F37" s="36">
        <v>42360</v>
      </c>
      <c r="G37" s="30">
        <v>4004.64</v>
      </c>
      <c r="H37" s="30">
        <v>5387.72</v>
      </c>
      <c r="I37" s="30">
        <v>403.27</v>
      </c>
      <c r="J37" s="30">
        <f t="shared" si="1"/>
        <v>9795.630000000001</v>
      </c>
      <c r="K37" s="71"/>
      <c r="L37" s="43"/>
      <c r="M37" s="43"/>
      <c r="N37" s="26"/>
      <c r="O37" s="26"/>
      <c r="P37" s="37"/>
      <c r="Q37" s="26"/>
      <c r="R37" s="26"/>
    </row>
    <row r="38" spans="1:100" ht="27.6" x14ac:dyDescent="0.25">
      <c r="A38" s="37" t="s">
        <v>431</v>
      </c>
      <c r="B38" s="40" t="s">
        <v>2141</v>
      </c>
      <c r="C38" s="37" t="s">
        <v>2021</v>
      </c>
      <c r="D38" s="37" t="s">
        <v>1964</v>
      </c>
      <c r="E38" s="37" t="s">
        <v>1777</v>
      </c>
      <c r="F38" s="36">
        <v>42439</v>
      </c>
      <c r="G38" s="30">
        <v>1318.96</v>
      </c>
      <c r="H38" s="30">
        <v>1774.1</v>
      </c>
      <c r="I38" s="30">
        <v>107.66</v>
      </c>
      <c r="J38" s="30">
        <f t="shared" si="1"/>
        <v>3200.72</v>
      </c>
      <c r="K38" s="71">
        <v>3200.72</v>
      </c>
      <c r="L38" s="38">
        <v>42776</v>
      </c>
      <c r="M38" s="43" t="s">
        <v>432</v>
      </c>
      <c r="N38" s="26"/>
      <c r="O38" s="26"/>
      <c r="P38" s="37"/>
      <c r="Q38" s="26"/>
      <c r="R38" s="26"/>
    </row>
    <row r="39" spans="1:100" ht="27.6" x14ac:dyDescent="0.25">
      <c r="A39" s="37" t="s">
        <v>433</v>
      </c>
      <c r="B39" s="40" t="s">
        <v>2142</v>
      </c>
      <c r="C39" s="37" t="s">
        <v>2021</v>
      </c>
      <c r="D39" s="37" t="s">
        <v>2112</v>
      </c>
      <c r="E39" s="37" t="s">
        <v>1777</v>
      </c>
      <c r="F39" s="36">
        <v>42404</v>
      </c>
      <c r="G39" s="30">
        <v>7285.51</v>
      </c>
      <c r="H39" s="30"/>
      <c r="I39" s="30">
        <v>733.78</v>
      </c>
      <c r="J39" s="30">
        <f t="shared" si="1"/>
        <v>8019.29</v>
      </c>
      <c r="K39" s="71"/>
      <c r="L39" s="43"/>
      <c r="M39" s="43"/>
      <c r="N39" s="26"/>
      <c r="O39" s="26"/>
      <c r="P39" s="37"/>
      <c r="Q39" s="26"/>
      <c r="R39" s="26"/>
    </row>
    <row r="40" spans="1:100" ht="27.6" x14ac:dyDescent="0.25">
      <c r="A40" s="37" t="s">
        <v>434</v>
      </c>
      <c r="B40" s="40" t="s">
        <v>2143</v>
      </c>
      <c r="C40" s="37" t="s">
        <v>2021</v>
      </c>
      <c r="D40" s="37" t="s">
        <v>2144</v>
      </c>
      <c r="E40" s="37" t="s">
        <v>1777</v>
      </c>
      <c r="F40" s="36">
        <v>42626</v>
      </c>
      <c r="G40" s="30">
        <v>16715.47</v>
      </c>
      <c r="H40" s="30"/>
      <c r="I40" s="30">
        <v>1683.57</v>
      </c>
      <c r="J40" s="30">
        <f t="shared" si="1"/>
        <v>18399.04</v>
      </c>
      <c r="K40" s="71">
        <v>18399.04</v>
      </c>
      <c r="L40" s="38">
        <v>42915</v>
      </c>
      <c r="M40" s="43" t="s">
        <v>435</v>
      </c>
      <c r="N40" s="26"/>
      <c r="O40" s="26"/>
      <c r="P40" s="37"/>
      <c r="Q40" s="26"/>
      <c r="R40" s="26"/>
    </row>
    <row r="41" spans="1:100" s="73" customFormat="1" ht="27.6" x14ac:dyDescent="0.25">
      <c r="A41" s="12" t="s">
        <v>436</v>
      </c>
      <c r="B41" s="124" t="s">
        <v>2145</v>
      </c>
      <c r="C41" s="12" t="s">
        <v>2021</v>
      </c>
      <c r="D41" s="12" t="s">
        <v>2146</v>
      </c>
      <c r="E41" s="12" t="s">
        <v>1610</v>
      </c>
      <c r="F41" s="39">
        <v>43034</v>
      </c>
      <c r="G41" s="16">
        <v>4356.1099999999997</v>
      </c>
      <c r="H41" s="16">
        <v>5859.33</v>
      </c>
      <c r="I41" s="16">
        <v>355.61</v>
      </c>
      <c r="J41" s="16">
        <f t="shared" si="1"/>
        <v>10571.05</v>
      </c>
      <c r="K41" s="72">
        <v>10571.05</v>
      </c>
      <c r="L41" s="15">
        <v>43308</v>
      </c>
      <c r="M41" s="112" t="s">
        <v>437</v>
      </c>
      <c r="N41" s="19"/>
      <c r="O41" s="19"/>
      <c r="P41" s="12"/>
      <c r="Q41" s="19"/>
      <c r="R41" s="19"/>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row>
    <row r="42" spans="1:100" s="73" customFormat="1" ht="27.6" x14ac:dyDescent="0.25">
      <c r="A42" s="12" t="s">
        <v>436</v>
      </c>
      <c r="B42" s="124" t="s">
        <v>2145</v>
      </c>
      <c r="C42" s="12" t="s">
        <v>2021</v>
      </c>
      <c r="D42" s="12" t="s">
        <v>2146</v>
      </c>
      <c r="E42" s="12" t="s">
        <v>1610</v>
      </c>
      <c r="F42" s="39">
        <v>43034</v>
      </c>
      <c r="G42" s="16">
        <v>4103.83</v>
      </c>
      <c r="H42" s="16">
        <v>5520</v>
      </c>
      <c r="I42" s="16">
        <v>335.01</v>
      </c>
      <c r="J42" s="16">
        <f t="shared" si="1"/>
        <v>9958.84</v>
      </c>
      <c r="K42" s="72"/>
      <c r="L42" s="112"/>
      <c r="M42" s="112"/>
      <c r="N42" s="19"/>
      <c r="O42" s="19"/>
      <c r="P42" s="19"/>
      <c r="Q42" s="19"/>
      <c r="R42" s="19"/>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row>
    <row r="43" spans="1:100" s="73" customFormat="1" ht="27.6" x14ac:dyDescent="0.25">
      <c r="A43" s="12" t="s">
        <v>436</v>
      </c>
      <c r="B43" s="124" t="s">
        <v>2145</v>
      </c>
      <c r="C43" s="12" t="s">
        <v>2021</v>
      </c>
      <c r="D43" s="12" t="s">
        <v>2146</v>
      </c>
      <c r="E43" s="12" t="s">
        <v>1610</v>
      </c>
      <c r="F43" s="39">
        <v>43034</v>
      </c>
      <c r="G43" s="16">
        <v>4103.83</v>
      </c>
      <c r="H43" s="16">
        <v>5520</v>
      </c>
      <c r="I43" s="16">
        <v>335.01</v>
      </c>
      <c r="J43" s="16">
        <f t="shared" si="1"/>
        <v>9958.84</v>
      </c>
      <c r="K43" s="72"/>
      <c r="L43" s="112"/>
      <c r="M43" s="112"/>
      <c r="N43" s="19"/>
      <c r="O43" s="19"/>
      <c r="P43" s="12"/>
      <c r="Q43" s="19"/>
      <c r="R43" s="19"/>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7"/>
      <c r="BU43" s="77"/>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row>
    <row r="44" spans="1:100" s="73" customFormat="1" ht="27.6" x14ac:dyDescent="0.25">
      <c r="A44" s="12" t="s">
        <v>436</v>
      </c>
      <c r="B44" s="124" t="s">
        <v>2145</v>
      </c>
      <c r="C44" s="12" t="s">
        <v>2021</v>
      </c>
      <c r="D44" s="12" t="s">
        <v>2146</v>
      </c>
      <c r="E44" s="12" t="s">
        <v>1610</v>
      </c>
      <c r="F44" s="39">
        <v>43034</v>
      </c>
      <c r="G44" s="16">
        <v>22904.5</v>
      </c>
      <c r="H44" s="16">
        <v>30812.82</v>
      </c>
      <c r="I44" s="16">
        <v>2306.81</v>
      </c>
      <c r="J44" s="16">
        <f t="shared" si="1"/>
        <v>56024.13</v>
      </c>
      <c r="K44" s="72"/>
      <c r="L44" s="112"/>
      <c r="M44" s="112"/>
      <c r="N44" s="19"/>
      <c r="O44" s="19"/>
      <c r="P44" s="19"/>
      <c r="Q44" s="19"/>
      <c r="R44" s="19"/>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7"/>
      <c r="BR44" s="77"/>
      <c r="BS44" s="77"/>
      <c r="BT44" s="77"/>
      <c r="BU44" s="77"/>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row>
    <row r="45" spans="1:100" s="73" customFormat="1" ht="27.6" x14ac:dyDescent="0.25">
      <c r="A45" s="12" t="s">
        <v>436</v>
      </c>
      <c r="B45" s="124" t="s">
        <v>2145</v>
      </c>
      <c r="C45" s="12" t="s">
        <v>2021</v>
      </c>
      <c r="D45" s="12" t="s">
        <v>2146</v>
      </c>
      <c r="E45" s="12" t="s">
        <v>1610</v>
      </c>
      <c r="F45" s="39">
        <v>43034</v>
      </c>
      <c r="G45" s="16">
        <v>8055.7</v>
      </c>
      <c r="H45" s="16">
        <v>10837.12</v>
      </c>
      <c r="I45" s="16">
        <v>811.32</v>
      </c>
      <c r="J45" s="16">
        <f t="shared" si="1"/>
        <v>19704.14</v>
      </c>
      <c r="K45" s="72"/>
      <c r="L45" s="15"/>
      <c r="M45" s="112"/>
      <c r="N45" s="19"/>
      <c r="O45" s="19"/>
      <c r="P45" s="12"/>
      <c r="Q45" s="19"/>
      <c r="R45" s="19"/>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7"/>
      <c r="BR45" s="77"/>
      <c r="BS45" s="77"/>
      <c r="BT45" s="77"/>
      <c r="BU45" s="77"/>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row>
    <row r="46" spans="1:100" ht="13.8" x14ac:dyDescent="0.25">
      <c r="A46" s="37" t="s">
        <v>438</v>
      </c>
      <c r="B46" s="40" t="s">
        <v>2147</v>
      </c>
      <c r="C46" s="37" t="s">
        <v>2021</v>
      </c>
      <c r="D46" s="37" t="s">
        <v>2148</v>
      </c>
      <c r="E46" s="37" t="s">
        <v>1610</v>
      </c>
      <c r="F46" s="36">
        <v>42871</v>
      </c>
      <c r="G46" s="30">
        <v>20674.48</v>
      </c>
      <c r="H46" s="30"/>
      <c r="I46" s="30">
        <v>2082.3200000000002</v>
      </c>
      <c r="J46" s="30">
        <f t="shared" si="1"/>
        <v>22756.799999999999</v>
      </c>
      <c r="K46" s="71"/>
      <c r="L46" s="43"/>
      <c r="M46" s="43"/>
      <c r="N46" s="26"/>
      <c r="O46" s="26"/>
      <c r="P46" s="37"/>
      <c r="Q46" s="26"/>
      <c r="R46" s="26"/>
    </row>
    <row r="47" spans="1:100" ht="179.4" x14ac:dyDescent="0.25">
      <c r="A47" s="148" t="s">
        <v>439</v>
      </c>
      <c r="B47" s="40" t="s">
        <v>5378</v>
      </c>
      <c r="C47" s="148" t="s">
        <v>2021</v>
      </c>
      <c r="D47" s="151" t="s">
        <v>2149</v>
      </c>
      <c r="E47" s="151" t="s">
        <v>1610</v>
      </c>
      <c r="F47" s="152">
        <v>42599</v>
      </c>
      <c r="G47" s="150">
        <v>11300.41</v>
      </c>
      <c r="H47" s="150">
        <v>15199.99</v>
      </c>
      <c r="I47" s="150">
        <v>922.49</v>
      </c>
      <c r="J47" s="150">
        <f t="shared" si="1"/>
        <v>27422.890000000003</v>
      </c>
      <c r="K47" s="149"/>
      <c r="L47" s="148"/>
      <c r="M47" s="148"/>
      <c r="N47" s="26"/>
      <c r="O47" s="26"/>
      <c r="P47" s="37"/>
      <c r="Q47" s="26"/>
      <c r="R47" s="26"/>
    </row>
    <row r="48" spans="1:100" s="73" customFormat="1" ht="27.6" x14ac:dyDescent="0.25">
      <c r="A48" s="594" t="s">
        <v>440</v>
      </c>
      <c r="B48" s="124" t="s">
        <v>2150</v>
      </c>
      <c r="C48" s="12" t="s">
        <v>2021</v>
      </c>
      <c r="D48" s="613" t="s">
        <v>2151</v>
      </c>
      <c r="E48" s="667" t="s">
        <v>1610</v>
      </c>
      <c r="F48" s="805">
        <v>42643</v>
      </c>
      <c r="G48" s="16">
        <v>16244.34</v>
      </c>
      <c r="H48" s="16">
        <v>21850.01</v>
      </c>
      <c r="I48" s="16"/>
      <c r="J48" s="16">
        <f t="shared" si="1"/>
        <v>38094.35</v>
      </c>
      <c r="K48" s="72"/>
      <c r="L48" s="112"/>
      <c r="M48" s="112"/>
      <c r="N48" s="19"/>
      <c r="O48" s="19"/>
      <c r="P48" s="12"/>
      <c r="Q48" s="19"/>
      <c r="R48" s="19"/>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77"/>
      <c r="BT48" s="77"/>
      <c r="BU48" s="77"/>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row>
    <row r="49" spans="1:100" s="73" customFormat="1" ht="27.6" x14ac:dyDescent="0.25">
      <c r="A49" s="621"/>
      <c r="B49" s="124" t="s">
        <v>2150</v>
      </c>
      <c r="C49" s="12" t="s">
        <v>2021</v>
      </c>
      <c r="D49" s="633"/>
      <c r="E49" s="804"/>
      <c r="F49" s="806"/>
      <c r="G49" s="16">
        <v>2768.11</v>
      </c>
      <c r="H49" s="16">
        <v>3723.33</v>
      </c>
      <c r="I49" s="16"/>
      <c r="J49" s="16">
        <f t="shared" si="1"/>
        <v>6491.4400000000005</v>
      </c>
      <c r="K49" s="72">
        <v>6691.9</v>
      </c>
      <c r="L49" s="15">
        <v>43909</v>
      </c>
      <c r="M49" s="112" t="s">
        <v>441</v>
      </c>
      <c r="N49" s="19"/>
      <c r="O49" s="19"/>
      <c r="P49" s="19"/>
      <c r="Q49" s="19"/>
      <c r="R49" s="19"/>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row>
    <row r="50" spans="1:100" s="73" customFormat="1" ht="27.6" x14ac:dyDescent="0.25">
      <c r="A50" s="621"/>
      <c r="B50" s="124" t="s">
        <v>2150</v>
      </c>
      <c r="C50" s="12" t="s">
        <v>2021</v>
      </c>
      <c r="D50" s="633"/>
      <c r="E50" s="804"/>
      <c r="F50" s="806"/>
      <c r="G50" s="16">
        <v>2768.11</v>
      </c>
      <c r="H50" s="16">
        <v>3723.33</v>
      </c>
      <c r="I50" s="16">
        <v>1326.07</v>
      </c>
      <c r="J50" s="16">
        <f>SUM(G50:I50)</f>
        <v>7817.51</v>
      </c>
      <c r="K50" s="72"/>
      <c r="L50" s="112"/>
      <c r="M50" s="112"/>
      <c r="N50" s="19"/>
      <c r="O50" s="19"/>
      <c r="P50" s="12"/>
      <c r="Q50" s="19"/>
      <c r="R50" s="19"/>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row>
    <row r="51" spans="1:100" s="73" customFormat="1" ht="27.6" x14ac:dyDescent="0.25">
      <c r="A51" s="595"/>
      <c r="B51" s="124" t="s">
        <v>2150</v>
      </c>
      <c r="C51" s="12" t="s">
        <v>2021</v>
      </c>
      <c r="D51" s="614"/>
      <c r="E51" s="668"/>
      <c r="F51" s="807"/>
      <c r="G51" s="16">
        <v>2768.11</v>
      </c>
      <c r="H51" s="16">
        <v>3723.33</v>
      </c>
      <c r="I51" s="16"/>
      <c r="J51" s="16">
        <f t="shared" si="1"/>
        <v>6491.4400000000005</v>
      </c>
      <c r="K51" s="72"/>
      <c r="L51" s="112"/>
      <c r="M51" s="112"/>
      <c r="N51" s="19"/>
      <c r="O51" s="19"/>
      <c r="P51" s="19"/>
      <c r="Q51" s="19"/>
      <c r="R51" s="19"/>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row>
    <row r="52" spans="1:100" ht="41.4" x14ac:dyDescent="0.25">
      <c r="A52" s="37" t="s">
        <v>442</v>
      </c>
      <c r="B52" s="40" t="s">
        <v>2152</v>
      </c>
      <c r="C52" s="37" t="s">
        <v>2021</v>
      </c>
      <c r="D52" s="37" t="s">
        <v>2114</v>
      </c>
      <c r="E52" s="37" t="s">
        <v>4823</v>
      </c>
      <c r="F52" s="36">
        <v>42523</v>
      </c>
      <c r="G52" s="30">
        <v>21935.82</v>
      </c>
      <c r="H52" s="30"/>
      <c r="I52" s="30">
        <v>1771.35</v>
      </c>
      <c r="J52" s="30">
        <f t="shared" si="1"/>
        <v>23707.17</v>
      </c>
      <c r="K52" s="71">
        <v>24838.799999999999</v>
      </c>
      <c r="L52" s="38">
        <v>44370</v>
      </c>
      <c r="M52" s="43" t="s">
        <v>443</v>
      </c>
      <c r="N52" s="26"/>
      <c r="O52" s="26"/>
      <c r="P52" s="37"/>
      <c r="Q52" s="26"/>
      <c r="R52" s="26"/>
    </row>
    <row r="53" spans="1:100" ht="27.6" x14ac:dyDescent="0.25">
      <c r="A53" s="37" t="s">
        <v>444</v>
      </c>
      <c r="B53" s="40" t="s">
        <v>2153</v>
      </c>
      <c r="C53" s="37" t="s">
        <v>2021</v>
      </c>
      <c r="D53" s="37" t="s">
        <v>2154</v>
      </c>
      <c r="E53" s="37" t="s">
        <v>1777</v>
      </c>
      <c r="F53" s="36">
        <v>42786</v>
      </c>
      <c r="G53" s="30"/>
      <c r="H53" s="30"/>
      <c r="I53" s="30">
        <v>36184.58</v>
      </c>
      <c r="J53" s="30">
        <f t="shared" si="1"/>
        <v>36184.58</v>
      </c>
      <c r="K53" s="71">
        <v>36184.58</v>
      </c>
      <c r="L53" s="38">
        <v>43377</v>
      </c>
      <c r="M53" s="43" t="s">
        <v>445</v>
      </c>
      <c r="N53" s="26"/>
      <c r="O53" s="26"/>
      <c r="P53" s="37"/>
      <c r="Q53" s="26"/>
      <c r="R53" s="26"/>
    </row>
    <row r="54" spans="1:100" ht="41.4" x14ac:dyDescent="0.25">
      <c r="A54" s="37" t="s">
        <v>446</v>
      </c>
      <c r="B54" s="13" t="s">
        <v>2155</v>
      </c>
      <c r="C54" s="37" t="s">
        <v>2021</v>
      </c>
      <c r="D54" s="12" t="s">
        <v>2156</v>
      </c>
      <c r="E54" s="12" t="s">
        <v>1999</v>
      </c>
      <c r="F54" s="36">
        <v>42787</v>
      </c>
      <c r="G54" s="30"/>
      <c r="H54" s="30">
        <v>12931.79</v>
      </c>
      <c r="I54" s="30">
        <v>1302.48</v>
      </c>
      <c r="J54" s="30">
        <f t="shared" si="1"/>
        <v>14234.27</v>
      </c>
      <c r="K54" s="71"/>
      <c r="L54" s="43"/>
      <c r="M54" s="43"/>
      <c r="N54" s="26"/>
      <c r="O54" s="26"/>
      <c r="P54" s="37"/>
      <c r="Q54" s="26"/>
      <c r="R54" s="26"/>
    </row>
    <row r="55" spans="1:100" s="73" customFormat="1" ht="13.8" x14ac:dyDescent="0.25">
      <c r="A55" s="12" t="s">
        <v>447</v>
      </c>
      <c r="B55" s="13" t="s">
        <v>3056</v>
      </c>
      <c r="C55" s="12" t="s">
        <v>2021</v>
      </c>
      <c r="D55" s="12" t="s">
        <v>2215</v>
      </c>
      <c r="E55" s="12" t="s">
        <v>1763</v>
      </c>
      <c r="F55" s="39">
        <v>42655</v>
      </c>
      <c r="G55" s="16">
        <v>621.41</v>
      </c>
      <c r="H55" s="16"/>
      <c r="I55" s="16">
        <v>7448.73</v>
      </c>
      <c r="J55" s="16">
        <f t="shared" si="1"/>
        <v>8070.1399999999994</v>
      </c>
      <c r="K55" s="72">
        <v>8233.57</v>
      </c>
      <c r="L55" s="15">
        <v>43210</v>
      </c>
      <c r="M55" s="46" t="s">
        <v>448</v>
      </c>
      <c r="N55" s="19"/>
      <c r="O55" s="19"/>
      <c r="P55" s="12"/>
      <c r="Q55" s="19"/>
      <c r="R55" s="19"/>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row>
    <row r="56" spans="1:100" s="73" customFormat="1" ht="27.6" x14ac:dyDescent="0.25">
      <c r="A56" s="12" t="s">
        <v>449</v>
      </c>
      <c r="B56" s="14" t="s">
        <v>3057</v>
      </c>
      <c r="C56" s="12" t="s">
        <v>2021</v>
      </c>
      <c r="D56" s="12" t="s">
        <v>3058</v>
      </c>
      <c r="E56" s="12" t="s">
        <v>1610</v>
      </c>
      <c r="F56" s="39">
        <v>42633</v>
      </c>
      <c r="G56" s="16">
        <v>49611.82</v>
      </c>
      <c r="H56" s="16">
        <v>66743.95</v>
      </c>
      <c r="I56" s="16">
        <v>4996.87</v>
      </c>
      <c r="J56" s="16">
        <f t="shared" si="1"/>
        <v>121352.63999999998</v>
      </c>
      <c r="K56" s="72">
        <v>123541.13</v>
      </c>
      <c r="L56" s="15">
        <v>44085</v>
      </c>
      <c r="M56" s="112" t="s">
        <v>450</v>
      </c>
      <c r="N56" s="19"/>
      <c r="O56" s="19"/>
      <c r="P56" s="12"/>
      <c r="Q56" s="19"/>
      <c r="R56" s="19"/>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7"/>
      <c r="BR56" s="77"/>
      <c r="BS56" s="77"/>
      <c r="BT56" s="77"/>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row>
    <row r="57" spans="1:100" s="73" customFormat="1" ht="27.6" x14ac:dyDescent="0.25">
      <c r="A57" s="12" t="s">
        <v>449</v>
      </c>
      <c r="B57" s="14" t="s">
        <v>3057</v>
      </c>
      <c r="C57" s="12" t="s">
        <v>2021</v>
      </c>
      <c r="D57" s="12" t="s">
        <v>3058</v>
      </c>
      <c r="E57" s="12" t="s">
        <v>1610</v>
      </c>
      <c r="F57" s="39">
        <v>42633</v>
      </c>
      <c r="G57" s="16">
        <v>10564.12</v>
      </c>
      <c r="H57" s="16">
        <v>14211.74</v>
      </c>
      <c r="I57" s="16">
        <v>1064.3</v>
      </c>
      <c r="J57" s="16">
        <f t="shared" si="1"/>
        <v>25840.16</v>
      </c>
      <c r="K57" s="72"/>
      <c r="L57" s="112"/>
      <c r="M57" s="112"/>
      <c r="N57" s="19"/>
      <c r="O57" s="19"/>
      <c r="P57" s="19"/>
      <c r="Q57" s="19"/>
      <c r="R57" s="19"/>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row>
    <row r="58" spans="1:100" ht="27.6" x14ac:dyDescent="0.25">
      <c r="A58" s="37" t="s">
        <v>451</v>
      </c>
      <c r="B58" s="40" t="s">
        <v>2157</v>
      </c>
      <c r="C58" s="37" t="s">
        <v>2021</v>
      </c>
      <c r="D58" s="37" t="s">
        <v>2158</v>
      </c>
      <c r="E58" s="37" t="s">
        <v>1610</v>
      </c>
      <c r="F58" s="36">
        <v>42641</v>
      </c>
      <c r="G58" s="30">
        <v>149641.06</v>
      </c>
      <c r="H58" s="30">
        <v>201119.06</v>
      </c>
      <c r="I58" s="30">
        <v>18202.900000000001</v>
      </c>
      <c r="J58" s="30">
        <f t="shared" si="1"/>
        <v>368963.02</v>
      </c>
      <c r="K58" s="71">
        <v>372655.93</v>
      </c>
      <c r="L58" s="38">
        <v>42929</v>
      </c>
      <c r="M58" s="43" t="s">
        <v>452</v>
      </c>
      <c r="N58" s="26"/>
      <c r="O58" s="26"/>
      <c r="P58" s="37"/>
      <c r="Q58" s="26"/>
      <c r="R58" s="26"/>
    </row>
    <row r="59" spans="1:100" ht="27.6" x14ac:dyDescent="0.25">
      <c r="A59" s="37" t="s">
        <v>453</v>
      </c>
      <c r="B59" s="40" t="s">
        <v>2159</v>
      </c>
      <c r="C59" s="37" t="s">
        <v>2021</v>
      </c>
      <c r="D59" s="37" t="s">
        <v>2160</v>
      </c>
      <c r="E59" s="37" t="s">
        <v>1695</v>
      </c>
      <c r="F59" s="36">
        <v>42677</v>
      </c>
      <c r="G59" s="30">
        <v>706.28</v>
      </c>
      <c r="H59" s="30"/>
      <c r="I59" s="30">
        <v>57.65</v>
      </c>
      <c r="J59" s="30">
        <f t="shared" si="1"/>
        <v>763.93</v>
      </c>
      <c r="K59" s="71"/>
      <c r="L59" s="43"/>
      <c r="M59" s="43"/>
      <c r="N59" s="26"/>
      <c r="O59" s="26"/>
      <c r="P59" s="37"/>
      <c r="Q59" s="26"/>
      <c r="R59" s="26"/>
    </row>
    <row r="60" spans="1:100" ht="13.8" x14ac:dyDescent="0.25">
      <c r="A60" s="37" t="s">
        <v>454</v>
      </c>
      <c r="B60" s="40" t="s">
        <v>2161</v>
      </c>
      <c r="C60" s="37" t="s">
        <v>2021</v>
      </c>
      <c r="D60" s="37" t="s">
        <v>2162</v>
      </c>
      <c r="E60" s="37" t="s">
        <v>1600</v>
      </c>
      <c r="F60" s="36">
        <v>42765</v>
      </c>
      <c r="G60" s="30">
        <v>4237.6499999999996</v>
      </c>
      <c r="H60" s="30"/>
      <c r="I60" s="30">
        <v>345.93</v>
      </c>
      <c r="J60" s="30">
        <f t="shared" si="1"/>
        <v>4583.58</v>
      </c>
      <c r="K60" s="71">
        <v>4583.58</v>
      </c>
      <c r="L60" s="38">
        <v>43326</v>
      </c>
      <c r="M60" s="43" t="s">
        <v>455</v>
      </c>
      <c r="N60" s="26"/>
      <c r="O60" s="26"/>
      <c r="P60" s="37"/>
      <c r="Q60" s="26"/>
      <c r="R60" s="26"/>
    </row>
    <row r="61" spans="1:100" ht="13.8" x14ac:dyDescent="0.25">
      <c r="A61" s="37" t="s">
        <v>456</v>
      </c>
      <c r="B61" s="40" t="s">
        <v>2163</v>
      </c>
      <c r="C61" s="37" t="s">
        <v>2021</v>
      </c>
      <c r="D61" s="37" t="s">
        <v>2164</v>
      </c>
      <c r="E61" s="37" t="s">
        <v>1610</v>
      </c>
      <c r="F61" s="36">
        <v>42846</v>
      </c>
      <c r="G61" s="30">
        <v>2076.08</v>
      </c>
      <c r="H61" s="30"/>
      <c r="I61" s="30"/>
      <c r="J61" s="30">
        <f t="shared" si="1"/>
        <v>2076.08</v>
      </c>
      <c r="K61" s="71"/>
      <c r="L61" s="43"/>
      <c r="M61" s="43"/>
      <c r="N61" s="26"/>
      <c r="O61" s="26"/>
      <c r="P61" s="37"/>
      <c r="Q61" s="26"/>
      <c r="R61" s="26"/>
    </row>
    <row r="62" spans="1:100" ht="138" x14ac:dyDescent="0.25">
      <c r="A62" s="37" t="s">
        <v>457</v>
      </c>
      <c r="B62" s="40" t="s">
        <v>2165</v>
      </c>
      <c r="C62" s="37" t="s">
        <v>2021</v>
      </c>
      <c r="D62" s="37" t="s">
        <v>2166</v>
      </c>
      <c r="E62" s="37" t="s">
        <v>1610</v>
      </c>
      <c r="F62" s="36">
        <v>42906</v>
      </c>
      <c r="G62" s="30">
        <v>128263.85</v>
      </c>
      <c r="H62" s="30"/>
      <c r="I62" s="30">
        <v>12435.23</v>
      </c>
      <c r="J62" s="30">
        <f t="shared" si="1"/>
        <v>140699.08000000002</v>
      </c>
      <c r="K62" s="71">
        <v>142052.79</v>
      </c>
      <c r="L62" s="38">
        <v>43426</v>
      </c>
      <c r="M62" s="43" t="s">
        <v>458</v>
      </c>
      <c r="N62" s="26"/>
      <c r="O62" s="26"/>
      <c r="P62" s="37"/>
      <c r="Q62" s="26"/>
      <c r="R62" s="26"/>
    </row>
    <row r="63" spans="1:100" ht="55.2" x14ac:dyDescent="0.25">
      <c r="A63" s="37" t="s">
        <v>459</v>
      </c>
      <c r="B63" s="40" t="s">
        <v>2167</v>
      </c>
      <c r="C63" s="37" t="s">
        <v>2021</v>
      </c>
      <c r="D63" s="37" t="s">
        <v>2168</v>
      </c>
      <c r="E63" s="37" t="s">
        <v>1763</v>
      </c>
      <c r="F63" s="36">
        <v>42923</v>
      </c>
      <c r="G63" s="30">
        <v>11032.77</v>
      </c>
      <c r="H63" s="30"/>
      <c r="I63" s="30"/>
      <c r="J63" s="30">
        <f t="shared" si="1"/>
        <v>11032.77</v>
      </c>
      <c r="K63" s="71"/>
      <c r="L63" s="43"/>
      <c r="M63" s="43"/>
      <c r="N63" s="26"/>
      <c r="O63" s="26"/>
      <c r="P63" s="37"/>
      <c r="Q63" s="26"/>
      <c r="R63" s="26"/>
    </row>
    <row r="64" spans="1:100" ht="27.6" x14ac:dyDescent="0.25">
      <c r="A64" s="37" t="s">
        <v>460</v>
      </c>
      <c r="B64" s="40" t="s">
        <v>2169</v>
      </c>
      <c r="C64" s="37" t="s">
        <v>2021</v>
      </c>
      <c r="D64" s="37" t="s">
        <v>2170</v>
      </c>
      <c r="E64" s="37" t="s">
        <v>1777</v>
      </c>
      <c r="F64" s="36">
        <v>42794</v>
      </c>
      <c r="G64" s="30">
        <v>706.27</v>
      </c>
      <c r="H64" s="30">
        <v>950</v>
      </c>
      <c r="I64" s="30">
        <v>57.65</v>
      </c>
      <c r="J64" s="30">
        <f t="shared" si="1"/>
        <v>1713.92</v>
      </c>
      <c r="K64" s="71"/>
      <c r="L64" s="43"/>
      <c r="M64" s="43"/>
      <c r="N64" s="26"/>
      <c r="O64" s="26"/>
      <c r="P64" s="37"/>
      <c r="Q64" s="26"/>
      <c r="R64" s="26"/>
    </row>
    <row r="65" spans="1:100" ht="41.4" x14ac:dyDescent="0.25">
      <c r="A65" s="37" t="s">
        <v>461</v>
      </c>
      <c r="B65" s="40" t="s">
        <v>3059</v>
      </c>
      <c r="C65" s="37" t="s">
        <v>2021</v>
      </c>
      <c r="D65" s="37" t="s">
        <v>2171</v>
      </c>
      <c r="E65" s="37" t="s">
        <v>1610</v>
      </c>
      <c r="F65" s="36">
        <v>42548</v>
      </c>
      <c r="G65" s="30">
        <v>43416.23</v>
      </c>
      <c r="H65" s="30">
        <v>58408.87</v>
      </c>
      <c r="I65" s="30">
        <v>4372.8599999999997</v>
      </c>
      <c r="J65" s="30">
        <f t="shared" si="1"/>
        <v>106197.96</v>
      </c>
      <c r="K65" s="71"/>
      <c r="L65" s="43"/>
      <c r="M65" s="43"/>
      <c r="N65" s="26"/>
      <c r="O65" s="26"/>
      <c r="P65" s="37"/>
      <c r="Q65" s="26"/>
      <c r="R65" s="26"/>
    </row>
    <row r="66" spans="1:100" ht="96.6" x14ac:dyDescent="0.25">
      <c r="A66" s="37" t="s">
        <v>462</v>
      </c>
      <c r="B66" s="40" t="s">
        <v>2172</v>
      </c>
      <c r="C66" s="37" t="s">
        <v>2021</v>
      </c>
      <c r="D66" s="37" t="s">
        <v>2173</v>
      </c>
      <c r="E66" s="37" t="s">
        <v>1777</v>
      </c>
      <c r="F66" s="36">
        <v>42807</v>
      </c>
      <c r="G66" s="30">
        <v>7103.38</v>
      </c>
      <c r="H66" s="30"/>
      <c r="I66" s="30">
        <v>715.44</v>
      </c>
      <c r="J66" s="30">
        <f t="shared" ref="J66:J96" si="2">SUM(G66:I66)</f>
        <v>7818.82</v>
      </c>
      <c r="K66" s="71"/>
      <c r="L66" s="43"/>
      <c r="M66" s="43"/>
      <c r="N66" s="26"/>
      <c r="O66" s="26"/>
      <c r="P66" s="37"/>
      <c r="Q66" s="26"/>
      <c r="R66" s="26"/>
    </row>
    <row r="67" spans="1:100" ht="27.6" x14ac:dyDescent="0.25">
      <c r="A67" s="37" t="s">
        <v>463</v>
      </c>
      <c r="B67" s="40" t="s">
        <v>2174</v>
      </c>
      <c r="C67" s="37" t="s">
        <v>2021</v>
      </c>
      <c r="D67" s="37" t="s">
        <v>2175</v>
      </c>
      <c r="E67" s="37" t="s">
        <v>1610</v>
      </c>
      <c r="F67" s="36">
        <v>42879</v>
      </c>
      <c r="G67" s="30">
        <v>8366.08</v>
      </c>
      <c r="H67" s="30"/>
      <c r="I67" s="30">
        <v>2440.11</v>
      </c>
      <c r="J67" s="30">
        <f t="shared" si="2"/>
        <v>10806.19</v>
      </c>
      <c r="K67" s="71">
        <v>10806.19</v>
      </c>
      <c r="L67" s="38">
        <v>43256</v>
      </c>
      <c r="M67" s="43" t="s">
        <v>464</v>
      </c>
      <c r="N67" s="26"/>
      <c r="O67" s="26"/>
      <c r="P67" s="37"/>
      <c r="Q67" s="26"/>
      <c r="R67" s="26"/>
    </row>
    <row r="68" spans="1:100" ht="27.6" x14ac:dyDescent="0.25">
      <c r="A68" s="37" t="s">
        <v>465</v>
      </c>
      <c r="B68" s="40" t="s">
        <v>2176</v>
      </c>
      <c r="C68" s="37" t="s">
        <v>2021</v>
      </c>
      <c r="D68" s="37" t="s">
        <v>2177</v>
      </c>
      <c r="E68" s="37" t="s">
        <v>1777</v>
      </c>
      <c r="F68" s="36">
        <v>42993</v>
      </c>
      <c r="G68" s="30">
        <v>10594.19</v>
      </c>
      <c r="H68" s="30"/>
      <c r="I68" s="30">
        <v>864.8</v>
      </c>
      <c r="J68" s="30">
        <f t="shared" si="2"/>
        <v>11458.99</v>
      </c>
      <c r="K68" s="71">
        <v>12005.96</v>
      </c>
      <c r="L68" s="38">
        <v>44378</v>
      </c>
      <c r="M68" s="43" t="s">
        <v>466</v>
      </c>
      <c r="N68" s="26"/>
      <c r="O68" s="26"/>
      <c r="P68" s="37"/>
      <c r="Q68" s="26"/>
      <c r="R68" s="26"/>
    </row>
    <row r="69" spans="1:100" ht="13.8" x14ac:dyDescent="0.25">
      <c r="A69" s="37" t="s">
        <v>467</v>
      </c>
      <c r="B69" s="40" t="s">
        <v>2178</v>
      </c>
      <c r="C69" s="37" t="s">
        <v>2021</v>
      </c>
      <c r="D69" s="37" t="s">
        <v>2179</v>
      </c>
      <c r="E69" s="37" t="s">
        <v>1777</v>
      </c>
      <c r="F69" s="36">
        <v>42947</v>
      </c>
      <c r="G69" s="30">
        <v>5176.72</v>
      </c>
      <c r="H69" s="30">
        <v>6902.29</v>
      </c>
      <c r="I69" s="30">
        <v>1509.88</v>
      </c>
      <c r="J69" s="30">
        <f t="shared" si="2"/>
        <v>13588.89</v>
      </c>
      <c r="K69" s="71">
        <v>13588.89</v>
      </c>
      <c r="L69" s="38">
        <v>43025</v>
      </c>
      <c r="M69" s="43" t="s">
        <v>468</v>
      </c>
      <c r="N69" s="26"/>
      <c r="O69" s="26"/>
      <c r="P69" s="37"/>
      <c r="Q69" s="26"/>
      <c r="R69" s="26"/>
    </row>
    <row r="70" spans="1:100" ht="69" x14ac:dyDescent="0.25">
      <c r="A70" s="37" t="s">
        <v>469</v>
      </c>
      <c r="B70" s="40" t="s">
        <v>3122</v>
      </c>
      <c r="C70" s="37" t="s">
        <v>2021</v>
      </c>
      <c r="D70" s="37" t="s">
        <v>2180</v>
      </c>
      <c r="E70" s="37" t="s">
        <v>1632</v>
      </c>
      <c r="F70" s="36">
        <v>42949</v>
      </c>
      <c r="G70" s="30">
        <v>1384.05</v>
      </c>
      <c r="H70" s="30"/>
      <c r="I70" s="30"/>
      <c r="J70" s="30">
        <f t="shared" si="2"/>
        <v>1384.05</v>
      </c>
      <c r="K70" s="71"/>
      <c r="L70" s="43"/>
      <c r="M70" s="43"/>
      <c r="N70" s="26"/>
      <c r="O70" s="26"/>
      <c r="P70" s="37"/>
      <c r="Q70" s="26"/>
      <c r="R70" s="26"/>
    </row>
    <row r="71" spans="1:100" ht="55.2" x14ac:dyDescent="0.25">
      <c r="A71" s="37" t="s">
        <v>470</v>
      </c>
      <c r="B71" s="40" t="s">
        <v>2181</v>
      </c>
      <c r="C71" s="37" t="s">
        <v>2021</v>
      </c>
      <c r="D71" s="37" t="s">
        <v>2182</v>
      </c>
      <c r="E71" s="37" t="s">
        <v>1610</v>
      </c>
      <c r="F71" s="36">
        <v>43083</v>
      </c>
      <c r="G71" s="30">
        <v>1393.97</v>
      </c>
      <c r="H71" s="30">
        <v>1875</v>
      </c>
      <c r="I71" s="30"/>
      <c r="J71" s="30">
        <f t="shared" si="2"/>
        <v>3268.9700000000003</v>
      </c>
      <c r="K71" s="71"/>
      <c r="L71" s="43"/>
      <c r="M71" s="43"/>
      <c r="N71" s="26"/>
      <c r="O71" s="26"/>
      <c r="P71" s="37"/>
      <c r="Q71" s="26"/>
      <c r="R71" s="26"/>
    </row>
    <row r="72" spans="1:100" ht="55.2" x14ac:dyDescent="0.25">
      <c r="A72" s="37" t="s">
        <v>3088</v>
      </c>
      <c r="B72" s="40" t="s">
        <v>2181</v>
      </c>
      <c r="C72" s="37" t="s">
        <v>2021</v>
      </c>
      <c r="D72" s="37" t="s">
        <v>2182</v>
      </c>
      <c r="E72" s="37" t="s">
        <v>1610</v>
      </c>
      <c r="F72" s="36"/>
      <c r="G72" s="30">
        <v>696.98</v>
      </c>
      <c r="H72" s="30">
        <v>937.5</v>
      </c>
      <c r="I72" s="30"/>
      <c r="J72" s="30">
        <f t="shared" si="2"/>
        <v>1634.48</v>
      </c>
      <c r="K72" s="71"/>
      <c r="L72" s="43"/>
      <c r="M72" s="43"/>
      <c r="N72" s="26"/>
      <c r="O72" s="26"/>
      <c r="P72" s="37"/>
      <c r="Q72" s="26"/>
      <c r="R72" s="26"/>
    </row>
    <row r="73" spans="1:100" s="73" customFormat="1" ht="13.8" x14ac:dyDescent="0.25">
      <c r="A73" s="12" t="s">
        <v>471</v>
      </c>
      <c r="B73" s="110" t="s">
        <v>2183</v>
      </c>
      <c r="C73" s="12" t="s">
        <v>2021</v>
      </c>
      <c r="D73" s="12" t="s">
        <v>2184</v>
      </c>
      <c r="E73" s="12" t="s">
        <v>2185</v>
      </c>
      <c r="F73" s="39">
        <v>42979</v>
      </c>
      <c r="G73" s="16">
        <v>10928.27</v>
      </c>
      <c r="H73" s="16"/>
      <c r="I73" s="16">
        <v>1100.69</v>
      </c>
      <c r="J73" s="16">
        <f t="shared" si="2"/>
        <v>12028.960000000001</v>
      </c>
      <c r="K73" s="72">
        <v>14227.34</v>
      </c>
      <c r="L73" s="15">
        <v>45280</v>
      </c>
      <c r="M73" s="111">
        <v>3673580</v>
      </c>
      <c r="N73" s="19"/>
      <c r="O73" s="19"/>
      <c r="P73" s="12"/>
      <c r="Q73" s="19"/>
      <c r="R73" s="19"/>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row>
    <row r="74" spans="1:100" ht="41.4" x14ac:dyDescent="0.25">
      <c r="A74" s="37" t="s">
        <v>472</v>
      </c>
      <c r="B74" s="40" t="s">
        <v>2187</v>
      </c>
      <c r="C74" s="37" t="s">
        <v>2021</v>
      </c>
      <c r="D74" s="37" t="s">
        <v>2188</v>
      </c>
      <c r="E74" s="37" t="s">
        <v>1610</v>
      </c>
      <c r="F74" s="36">
        <v>43201</v>
      </c>
      <c r="G74" s="30">
        <v>18868.86</v>
      </c>
      <c r="H74" s="30">
        <v>25159.49</v>
      </c>
      <c r="I74" s="30">
        <v>5505</v>
      </c>
      <c r="J74" s="30">
        <f t="shared" si="2"/>
        <v>49533.350000000006</v>
      </c>
      <c r="K74" s="71">
        <v>51897.73</v>
      </c>
      <c r="L74" s="38">
        <v>44349</v>
      </c>
      <c r="M74" s="43" t="s">
        <v>473</v>
      </c>
      <c r="N74" s="26"/>
      <c r="O74" s="26"/>
      <c r="P74" s="37"/>
      <c r="Q74" s="26"/>
      <c r="R74" s="26"/>
    </row>
    <row r="75" spans="1:100" ht="27.6" x14ac:dyDescent="0.25">
      <c r="A75" s="37" t="s">
        <v>474</v>
      </c>
      <c r="B75" s="40" t="s">
        <v>2189</v>
      </c>
      <c r="C75" s="37" t="s">
        <v>2021</v>
      </c>
      <c r="D75" s="37" t="s">
        <v>2190</v>
      </c>
      <c r="E75" s="37" t="s">
        <v>1610</v>
      </c>
      <c r="F75" s="36">
        <v>42969</v>
      </c>
      <c r="G75" s="30">
        <v>2076.08</v>
      </c>
      <c r="H75" s="30">
        <v>2792.5</v>
      </c>
      <c r="I75" s="30"/>
      <c r="J75" s="30">
        <f t="shared" si="2"/>
        <v>4868.58</v>
      </c>
      <c r="K75" s="71">
        <v>4868.58</v>
      </c>
      <c r="L75" s="38">
        <v>42983</v>
      </c>
      <c r="M75" s="43" t="s">
        <v>475</v>
      </c>
      <c r="N75" s="26"/>
      <c r="O75" s="26"/>
      <c r="P75" s="37"/>
      <c r="Q75" s="26"/>
      <c r="R75" s="26"/>
    </row>
    <row r="76" spans="1:100" ht="13.8" x14ac:dyDescent="0.25">
      <c r="A76" s="37" t="s">
        <v>476</v>
      </c>
      <c r="B76" s="40" t="s">
        <v>2191</v>
      </c>
      <c r="C76" s="37" t="s">
        <v>2021</v>
      </c>
      <c r="D76" s="37" t="s">
        <v>2192</v>
      </c>
      <c r="E76" s="37" t="s">
        <v>1999</v>
      </c>
      <c r="F76" s="36">
        <v>43054</v>
      </c>
      <c r="G76" s="30">
        <v>15299.59</v>
      </c>
      <c r="H76" s="30"/>
      <c r="I76" s="30">
        <v>1540.97</v>
      </c>
      <c r="J76" s="30">
        <f t="shared" si="2"/>
        <v>16840.560000000001</v>
      </c>
      <c r="K76" s="71"/>
      <c r="L76" s="38"/>
      <c r="M76" s="43"/>
      <c r="N76" s="26"/>
      <c r="O76" s="26"/>
      <c r="P76" s="37"/>
      <c r="Q76" s="26"/>
      <c r="R76" s="26"/>
    </row>
    <row r="77" spans="1:100" ht="13.8" x14ac:dyDescent="0.25">
      <c r="A77" s="26" t="s">
        <v>476</v>
      </c>
      <c r="B77" s="82" t="s">
        <v>2191</v>
      </c>
      <c r="C77" s="37" t="s">
        <v>2021</v>
      </c>
      <c r="D77" s="37" t="s">
        <v>2192</v>
      </c>
      <c r="E77" s="37" t="s">
        <v>1999</v>
      </c>
      <c r="F77" s="36">
        <v>43054</v>
      </c>
      <c r="G77" s="30">
        <v>15098.28</v>
      </c>
      <c r="H77" s="30"/>
      <c r="I77" s="30">
        <v>1520.69</v>
      </c>
      <c r="J77" s="30">
        <f t="shared" si="2"/>
        <v>16618.97</v>
      </c>
      <c r="K77" s="71">
        <v>4985.7</v>
      </c>
      <c r="L77" s="38">
        <v>43070</v>
      </c>
      <c r="M77" s="43" t="s">
        <v>477</v>
      </c>
      <c r="N77" s="26"/>
      <c r="O77" s="26"/>
      <c r="P77" s="26"/>
      <c r="Q77" s="26"/>
      <c r="R77" s="26"/>
    </row>
    <row r="78" spans="1:100" ht="69" x14ac:dyDescent="0.25">
      <c r="A78" s="613" t="s">
        <v>478</v>
      </c>
      <c r="B78" s="13" t="s">
        <v>2193</v>
      </c>
      <c r="C78" s="12" t="s">
        <v>2021</v>
      </c>
      <c r="D78" s="808" t="s">
        <v>2194</v>
      </c>
      <c r="E78" s="808" t="s">
        <v>1610</v>
      </c>
      <c r="F78" s="811">
        <v>43115</v>
      </c>
      <c r="G78" s="30">
        <v>42077.34</v>
      </c>
      <c r="H78" s="30">
        <v>56597.53</v>
      </c>
      <c r="I78" s="30">
        <v>3434.88</v>
      </c>
      <c r="J78" s="30">
        <f t="shared" si="2"/>
        <v>102109.75</v>
      </c>
      <c r="K78" s="71"/>
      <c r="L78" s="43"/>
      <c r="M78" s="43"/>
      <c r="N78" s="26"/>
      <c r="O78" s="26"/>
      <c r="P78" s="37"/>
      <c r="Q78" s="26"/>
      <c r="R78" s="26"/>
    </row>
    <row r="79" spans="1:100" ht="69" x14ac:dyDescent="0.25">
      <c r="A79" s="633"/>
      <c r="B79" s="13" t="s">
        <v>2193</v>
      </c>
      <c r="C79" s="12" t="s">
        <v>2021</v>
      </c>
      <c r="D79" s="809"/>
      <c r="E79" s="809"/>
      <c r="F79" s="812"/>
      <c r="G79" s="30">
        <v>21702.23</v>
      </c>
      <c r="H79" s="30">
        <v>28936.3</v>
      </c>
      <c r="I79" s="30">
        <v>6329.82</v>
      </c>
      <c r="J79" s="30">
        <f t="shared" si="2"/>
        <v>56968.35</v>
      </c>
      <c r="K79" s="71"/>
      <c r="L79" s="43"/>
      <c r="M79" s="43"/>
      <c r="N79" s="26"/>
      <c r="O79" s="26"/>
      <c r="P79" s="26"/>
      <c r="Q79" s="26"/>
      <c r="R79" s="26"/>
    </row>
    <row r="80" spans="1:100" ht="69" x14ac:dyDescent="0.25">
      <c r="A80" s="614"/>
      <c r="B80" s="13" t="s">
        <v>2193</v>
      </c>
      <c r="C80" s="12" t="s">
        <v>2021</v>
      </c>
      <c r="D80" s="810"/>
      <c r="E80" s="810"/>
      <c r="F80" s="813"/>
      <c r="G80" s="30">
        <v>24147.34</v>
      </c>
      <c r="H80" s="30">
        <v>32486</v>
      </c>
      <c r="I80" s="30">
        <v>2432.1</v>
      </c>
      <c r="J80" s="30">
        <f t="shared" si="2"/>
        <v>59065.439999999995</v>
      </c>
      <c r="K80" s="71"/>
      <c r="L80" s="43"/>
      <c r="M80" s="43"/>
      <c r="N80" s="26"/>
      <c r="O80" s="26"/>
      <c r="P80" s="37"/>
      <c r="Q80" s="26"/>
      <c r="R80" s="26"/>
    </row>
    <row r="81" spans="1:100" s="73" customFormat="1" ht="13.8" x14ac:dyDescent="0.25">
      <c r="A81" s="12" t="s">
        <v>479</v>
      </c>
      <c r="B81" s="14" t="s">
        <v>2195</v>
      </c>
      <c r="C81" s="12" t="s">
        <v>2021</v>
      </c>
      <c r="D81" s="12" t="s">
        <v>2186</v>
      </c>
      <c r="E81" s="12" t="s">
        <v>1610</v>
      </c>
      <c r="F81" s="39">
        <v>43164</v>
      </c>
      <c r="G81" s="16">
        <v>6919</v>
      </c>
      <c r="H81" s="16">
        <v>9224.6</v>
      </c>
      <c r="I81" s="16">
        <v>2018.5</v>
      </c>
      <c r="J81" s="16">
        <f t="shared" si="2"/>
        <v>18162.099999999999</v>
      </c>
      <c r="K81" s="72">
        <v>18162.099999999999</v>
      </c>
      <c r="L81" s="15">
        <v>43231</v>
      </c>
      <c r="M81" s="46" t="s">
        <v>480</v>
      </c>
      <c r="N81" s="19"/>
      <c r="O81" s="19"/>
      <c r="P81" s="12"/>
      <c r="Q81" s="19"/>
      <c r="R81" s="19"/>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row>
    <row r="82" spans="1:100" ht="13.8" x14ac:dyDescent="0.25">
      <c r="A82" s="37" t="s">
        <v>481</v>
      </c>
      <c r="B82" s="40" t="s">
        <v>2196</v>
      </c>
      <c r="C82" s="37" t="s">
        <v>2021</v>
      </c>
      <c r="D82" s="37" t="s">
        <v>2197</v>
      </c>
      <c r="E82" s="37" t="s">
        <v>1600</v>
      </c>
      <c r="F82" s="36">
        <v>43119</v>
      </c>
      <c r="G82" s="30">
        <v>2118.83</v>
      </c>
      <c r="H82" s="30"/>
      <c r="I82" s="30">
        <v>172.97</v>
      </c>
      <c r="J82" s="30">
        <f t="shared" si="2"/>
        <v>2291.7999999999997</v>
      </c>
      <c r="K82" s="71"/>
      <c r="L82" s="43"/>
      <c r="M82" s="43"/>
      <c r="N82" s="26"/>
      <c r="O82" s="26"/>
      <c r="P82" s="37"/>
      <c r="Q82" s="26"/>
      <c r="R82" s="26"/>
    </row>
    <row r="83" spans="1:100" ht="82.8" x14ac:dyDescent="0.25">
      <c r="A83" s="37" t="s">
        <v>482</v>
      </c>
      <c r="B83" s="34" t="s">
        <v>2198</v>
      </c>
      <c r="C83" s="37" t="s">
        <v>2021</v>
      </c>
      <c r="D83" s="37" t="s">
        <v>2188</v>
      </c>
      <c r="E83" s="37" t="s">
        <v>1610</v>
      </c>
      <c r="F83" s="36">
        <v>43115</v>
      </c>
      <c r="G83" s="30">
        <v>31129.200000000001</v>
      </c>
      <c r="H83" s="30">
        <v>41727.269999999997</v>
      </c>
      <c r="I83" s="30">
        <v>5549.31</v>
      </c>
      <c r="J83" s="30">
        <f t="shared" si="2"/>
        <v>78405.78</v>
      </c>
      <c r="K83" s="71">
        <v>78680.2</v>
      </c>
      <c r="L83" s="38">
        <v>43326</v>
      </c>
      <c r="M83" s="43" t="s">
        <v>483</v>
      </c>
      <c r="N83" s="26"/>
      <c r="O83" s="26"/>
      <c r="P83" s="37"/>
      <c r="Q83" s="26"/>
      <c r="R83" s="26"/>
    </row>
    <row r="84" spans="1:100" ht="13.8" x14ac:dyDescent="0.25">
      <c r="A84" s="37" t="s">
        <v>484</v>
      </c>
      <c r="B84" s="40" t="s">
        <v>2199</v>
      </c>
      <c r="C84" s="37" t="s">
        <v>2021</v>
      </c>
      <c r="D84" s="37" t="s">
        <v>2200</v>
      </c>
      <c r="E84" s="37" t="s">
        <v>1614</v>
      </c>
      <c r="F84" s="36">
        <v>43074</v>
      </c>
      <c r="G84" s="30"/>
      <c r="H84" s="30"/>
      <c r="I84" s="30">
        <v>200.66</v>
      </c>
      <c r="J84" s="30">
        <f t="shared" si="2"/>
        <v>200.66</v>
      </c>
      <c r="K84" s="71">
        <v>200.66</v>
      </c>
      <c r="L84" s="38">
        <v>43082</v>
      </c>
      <c r="M84" s="43" t="s">
        <v>485</v>
      </c>
      <c r="N84" s="26"/>
      <c r="O84" s="26"/>
      <c r="P84" s="37"/>
      <c r="Q84" s="26"/>
      <c r="R84" s="26"/>
    </row>
    <row r="85" spans="1:100" ht="27.6" x14ac:dyDescent="0.25">
      <c r="A85" s="37" t="s">
        <v>486</v>
      </c>
      <c r="B85" s="40" t="s">
        <v>2201</v>
      </c>
      <c r="C85" s="37" t="s">
        <v>2021</v>
      </c>
      <c r="D85" s="37" t="s">
        <v>2202</v>
      </c>
      <c r="E85" s="37" t="s">
        <v>1766</v>
      </c>
      <c r="F85" s="36">
        <v>43228</v>
      </c>
      <c r="G85" s="30">
        <v>29325.24</v>
      </c>
      <c r="H85" s="30"/>
      <c r="I85" s="30">
        <v>2954.88</v>
      </c>
      <c r="J85" s="30">
        <f t="shared" si="2"/>
        <v>32280.120000000003</v>
      </c>
      <c r="K85" s="71">
        <v>33104.839999999997</v>
      </c>
      <c r="L85" s="38">
        <v>43817</v>
      </c>
      <c r="M85" s="43" t="s">
        <v>487</v>
      </c>
      <c r="N85" s="26"/>
      <c r="O85" s="26"/>
      <c r="P85" s="37"/>
      <c r="Q85" s="26"/>
      <c r="R85" s="26"/>
    </row>
    <row r="86" spans="1:100" ht="27.6" x14ac:dyDescent="0.25">
      <c r="A86" s="37" t="s">
        <v>488</v>
      </c>
      <c r="B86" s="40" t="s">
        <v>2203</v>
      </c>
      <c r="C86" s="37" t="s">
        <v>2021</v>
      </c>
      <c r="D86" s="37" t="s">
        <v>2204</v>
      </c>
      <c r="E86" s="37" t="s">
        <v>1610</v>
      </c>
      <c r="F86" s="36">
        <v>43696</v>
      </c>
      <c r="G86" s="30">
        <v>125123.58</v>
      </c>
      <c r="H86" s="30">
        <v>168288.42</v>
      </c>
      <c r="I86" s="30"/>
      <c r="J86" s="30">
        <f t="shared" si="2"/>
        <v>293412</v>
      </c>
      <c r="K86" s="71"/>
      <c r="L86" s="43"/>
      <c r="M86" s="43"/>
      <c r="N86" s="26"/>
      <c r="O86" s="26"/>
      <c r="P86" s="37"/>
      <c r="Q86" s="26"/>
      <c r="R86" s="26"/>
    </row>
    <row r="87" spans="1:100" ht="27.6" x14ac:dyDescent="0.25">
      <c r="A87" s="37" t="s">
        <v>489</v>
      </c>
      <c r="B87" s="40" t="s">
        <v>2205</v>
      </c>
      <c r="C87" s="37" t="s">
        <v>2021</v>
      </c>
      <c r="D87" s="37" t="s">
        <v>2206</v>
      </c>
      <c r="E87" s="37" t="s">
        <v>1610</v>
      </c>
      <c r="F87" s="36">
        <v>43222</v>
      </c>
      <c r="G87" s="30">
        <v>29221.5</v>
      </c>
      <c r="H87" s="30">
        <v>39312.980000000003</v>
      </c>
      <c r="I87" s="30">
        <v>2943.08</v>
      </c>
      <c r="J87" s="30">
        <f t="shared" si="2"/>
        <v>71477.560000000012</v>
      </c>
      <c r="K87" s="71"/>
      <c r="L87" s="43"/>
      <c r="M87" s="43"/>
      <c r="N87" s="26"/>
      <c r="O87" s="26"/>
      <c r="P87" s="37"/>
      <c r="Q87" s="26"/>
      <c r="R87" s="26"/>
    </row>
    <row r="88" spans="1:100" ht="55.2" x14ac:dyDescent="0.25">
      <c r="A88" s="37" t="s">
        <v>490</v>
      </c>
      <c r="B88" s="40" t="s">
        <v>2207</v>
      </c>
      <c r="C88" s="37" t="s">
        <v>2021</v>
      </c>
      <c r="D88" s="37" t="s">
        <v>2208</v>
      </c>
      <c r="E88" s="37" t="s">
        <v>1610</v>
      </c>
      <c r="F88" s="36">
        <v>43222</v>
      </c>
      <c r="G88" s="30">
        <v>5615.52</v>
      </c>
      <c r="H88" s="30">
        <v>7553.36</v>
      </c>
      <c r="I88" s="30">
        <v>458.4</v>
      </c>
      <c r="J88" s="30">
        <f t="shared" si="2"/>
        <v>13627.28</v>
      </c>
      <c r="K88" s="71">
        <v>13818.93</v>
      </c>
      <c r="L88" s="38">
        <v>43516</v>
      </c>
      <c r="M88" s="43" t="s">
        <v>491</v>
      </c>
      <c r="N88" s="26"/>
      <c r="O88" s="26"/>
      <c r="P88" s="37"/>
      <c r="Q88" s="26"/>
      <c r="R88" s="26"/>
    </row>
    <row r="89" spans="1:100" s="73" customFormat="1" ht="55.2" x14ac:dyDescent="0.25">
      <c r="A89" s="613" t="s">
        <v>492</v>
      </c>
      <c r="B89" s="14" t="s">
        <v>2209</v>
      </c>
      <c r="C89" s="12" t="s">
        <v>2021</v>
      </c>
      <c r="D89" s="613" t="s">
        <v>2210</v>
      </c>
      <c r="E89" s="613" t="s">
        <v>1610</v>
      </c>
      <c r="F89" s="802">
        <v>43276</v>
      </c>
      <c r="G89" s="16">
        <v>64295.42</v>
      </c>
      <c r="H89" s="16">
        <v>86495.59</v>
      </c>
      <c r="I89" s="16">
        <v>6477.55</v>
      </c>
      <c r="J89" s="16">
        <f t="shared" si="2"/>
        <v>157268.56</v>
      </c>
      <c r="K89" s="72">
        <v>157268.56</v>
      </c>
      <c r="L89" s="112" t="s">
        <v>3060</v>
      </c>
      <c r="M89" s="112">
        <v>2532549</v>
      </c>
      <c r="N89" s="19"/>
      <c r="O89" s="19"/>
      <c r="P89" s="12"/>
      <c r="Q89" s="19"/>
      <c r="R89" s="19"/>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c r="BL89" s="77"/>
      <c r="BM89" s="77"/>
      <c r="BN89" s="77"/>
      <c r="BO89" s="77"/>
      <c r="BP89" s="77"/>
      <c r="BQ89" s="77"/>
      <c r="BR89" s="77"/>
      <c r="BS89" s="77"/>
      <c r="BT89" s="77"/>
      <c r="BU89" s="77"/>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row>
    <row r="90" spans="1:100" s="73" customFormat="1" ht="55.2" x14ac:dyDescent="0.25">
      <c r="A90" s="633"/>
      <c r="B90" s="14" t="s">
        <v>2209</v>
      </c>
      <c r="C90" s="12" t="s">
        <v>2021</v>
      </c>
      <c r="D90" s="633"/>
      <c r="E90" s="633"/>
      <c r="F90" s="814"/>
      <c r="G90" s="16">
        <v>108355.5</v>
      </c>
      <c r="H90" s="16">
        <v>145775.46</v>
      </c>
      <c r="I90" s="16">
        <v>10913.16</v>
      </c>
      <c r="J90" s="16">
        <f t="shared" si="2"/>
        <v>265044.12</v>
      </c>
      <c r="K90" s="72"/>
      <c r="L90" s="15"/>
      <c r="M90" s="112"/>
      <c r="N90" s="19"/>
      <c r="O90" s="19"/>
      <c r="P90" s="19"/>
      <c r="Q90" s="19"/>
      <c r="R90" s="19"/>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7"/>
      <c r="BR90" s="77"/>
      <c r="BS90" s="77"/>
      <c r="BT90" s="77"/>
      <c r="BU90" s="77"/>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row>
    <row r="91" spans="1:100" s="73" customFormat="1" ht="55.2" x14ac:dyDescent="0.25">
      <c r="A91" s="614"/>
      <c r="B91" s="14" t="s">
        <v>2209</v>
      </c>
      <c r="C91" s="12" t="s">
        <v>2021</v>
      </c>
      <c r="D91" s="614"/>
      <c r="E91" s="614"/>
      <c r="F91" s="803"/>
      <c r="G91" s="16">
        <v>64295.42</v>
      </c>
      <c r="H91" s="16">
        <v>84495.59</v>
      </c>
      <c r="I91" s="16">
        <v>6477.55</v>
      </c>
      <c r="J91" s="16">
        <f t="shared" si="2"/>
        <v>155268.56</v>
      </c>
      <c r="K91" s="72"/>
      <c r="L91" s="112"/>
      <c r="M91" s="112"/>
      <c r="N91" s="19"/>
      <c r="O91" s="19"/>
      <c r="P91" s="12"/>
      <c r="Q91" s="19"/>
      <c r="R91" s="19"/>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row>
    <row r="92" spans="1:100" ht="41.4" x14ac:dyDescent="0.25">
      <c r="A92" s="37" t="s">
        <v>493</v>
      </c>
      <c r="B92" s="40" t="s">
        <v>2211</v>
      </c>
      <c r="C92" s="37" t="s">
        <v>2021</v>
      </c>
      <c r="D92" s="26" t="s">
        <v>3089</v>
      </c>
      <c r="E92" s="26" t="s">
        <v>1695</v>
      </c>
      <c r="F92" s="36">
        <v>43210</v>
      </c>
      <c r="G92" s="30">
        <v>1403.88</v>
      </c>
      <c r="H92" s="30"/>
      <c r="I92" s="30">
        <v>114.6</v>
      </c>
      <c r="J92" s="30">
        <f t="shared" si="2"/>
        <v>1518.48</v>
      </c>
      <c r="K92" s="71">
        <v>1518.48</v>
      </c>
      <c r="L92" s="38">
        <v>43276</v>
      </c>
      <c r="M92" s="43" t="s">
        <v>494</v>
      </c>
      <c r="N92" s="26"/>
      <c r="O92" s="26"/>
      <c r="P92" s="37"/>
      <c r="Q92" s="26"/>
      <c r="R92" s="26"/>
    </row>
    <row r="93" spans="1:100" ht="27.6" x14ac:dyDescent="0.25">
      <c r="A93" s="37" t="s">
        <v>495</v>
      </c>
      <c r="B93" s="40" t="s">
        <v>2212</v>
      </c>
      <c r="C93" s="37" t="s">
        <v>2021</v>
      </c>
      <c r="D93" s="37" t="s">
        <v>3090</v>
      </c>
      <c r="E93" s="37" t="s">
        <v>1777</v>
      </c>
      <c r="F93" s="36">
        <v>43251</v>
      </c>
      <c r="G93" s="30">
        <v>51364.5</v>
      </c>
      <c r="H93" s="30">
        <v>69102.94</v>
      </c>
      <c r="I93" s="30">
        <v>5173.24</v>
      </c>
      <c r="J93" s="30">
        <f t="shared" si="2"/>
        <v>125640.68000000001</v>
      </c>
      <c r="K93" s="71"/>
      <c r="L93" s="43"/>
      <c r="M93" s="43"/>
      <c r="N93" s="26"/>
      <c r="O93" s="26"/>
      <c r="P93" s="37"/>
      <c r="Q93" s="26"/>
      <c r="R93" s="26"/>
    </row>
    <row r="94" spans="1:100" ht="82.8" x14ac:dyDescent="0.25">
      <c r="A94" s="37" t="s">
        <v>496</v>
      </c>
      <c r="B94" s="34" t="s">
        <v>2214</v>
      </c>
      <c r="C94" s="26" t="s">
        <v>2021</v>
      </c>
      <c r="D94" s="26" t="s">
        <v>2215</v>
      </c>
      <c r="E94" s="26" t="s">
        <v>1763</v>
      </c>
      <c r="F94" s="36">
        <v>43424</v>
      </c>
      <c r="G94" s="30">
        <v>60715.6</v>
      </c>
      <c r="H94" s="30">
        <v>81292.05</v>
      </c>
      <c r="I94" s="30">
        <v>12249.7</v>
      </c>
      <c r="J94" s="30">
        <f t="shared" si="2"/>
        <v>154257.35</v>
      </c>
      <c r="K94" s="71"/>
      <c r="L94" s="43"/>
      <c r="M94" s="43"/>
      <c r="N94" s="26"/>
      <c r="O94" s="26"/>
      <c r="P94" s="37"/>
      <c r="Q94" s="26"/>
      <c r="R94" s="26"/>
    </row>
    <row r="95" spans="1:100" ht="82.8" x14ac:dyDescent="0.25">
      <c r="A95" s="26" t="s">
        <v>496</v>
      </c>
      <c r="B95" s="34" t="s">
        <v>2214</v>
      </c>
      <c r="C95" s="26" t="s">
        <v>2021</v>
      </c>
      <c r="D95" s="26" t="s">
        <v>2215</v>
      </c>
      <c r="E95" s="26" t="s">
        <v>1763</v>
      </c>
      <c r="F95" s="36">
        <v>43424</v>
      </c>
      <c r="G95" s="30">
        <v>76693.52</v>
      </c>
      <c r="H95" s="30">
        <v>102907.01</v>
      </c>
      <c r="I95" s="30">
        <v>12038.55</v>
      </c>
      <c r="J95" s="30">
        <f t="shared" si="2"/>
        <v>191639.08</v>
      </c>
      <c r="K95" s="71">
        <v>191639.08</v>
      </c>
      <c r="L95" s="38">
        <v>43756</v>
      </c>
      <c r="M95" s="43" t="s">
        <v>497</v>
      </c>
      <c r="N95" s="26"/>
      <c r="O95" s="26"/>
      <c r="P95" s="26"/>
      <c r="Q95" s="26"/>
      <c r="R95" s="26"/>
    </row>
    <row r="96" spans="1:100" ht="41.4" x14ac:dyDescent="0.25">
      <c r="A96" s="37" t="s">
        <v>498</v>
      </c>
      <c r="B96" s="40" t="s">
        <v>2213</v>
      </c>
      <c r="C96" s="37" t="s">
        <v>2021</v>
      </c>
      <c r="D96" s="37" t="s">
        <v>2090</v>
      </c>
      <c r="E96" s="37" t="s">
        <v>1616</v>
      </c>
      <c r="F96" s="36">
        <v>43298</v>
      </c>
      <c r="G96" s="30">
        <v>4926.6000000000004</v>
      </c>
      <c r="H96" s="30"/>
      <c r="I96" s="30">
        <v>402.15</v>
      </c>
      <c r="J96" s="30">
        <f t="shared" si="2"/>
        <v>5328.75</v>
      </c>
      <c r="K96" s="71">
        <v>5347.4</v>
      </c>
      <c r="L96" s="38">
        <v>43332</v>
      </c>
      <c r="M96" s="43" t="s">
        <v>499</v>
      </c>
      <c r="N96" s="26"/>
      <c r="O96" s="26"/>
      <c r="P96" s="37"/>
      <c r="Q96" s="26"/>
      <c r="R96" s="26"/>
    </row>
    <row r="97" spans="1:100" ht="96.6" x14ac:dyDescent="0.25">
      <c r="A97" s="808" t="s">
        <v>500</v>
      </c>
      <c r="B97" s="34" t="s">
        <v>2216</v>
      </c>
      <c r="C97" s="37" t="s">
        <v>2021</v>
      </c>
      <c r="D97" s="808" t="s">
        <v>2217</v>
      </c>
      <c r="E97" s="808" t="s">
        <v>1817</v>
      </c>
      <c r="F97" s="811">
        <v>43843</v>
      </c>
      <c r="G97" s="30">
        <v>1443.54</v>
      </c>
      <c r="H97" s="30"/>
      <c r="I97" s="30">
        <v>117.84</v>
      </c>
      <c r="J97" s="30">
        <f t="shared" ref="J97:J118" si="3">SUM(G97:I97)</f>
        <v>1561.3799999999999</v>
      </c>
      <c r="K97" s="71"/>
      <c r="L97" s="43"/>
      <c r="M97" s="43"/>
      <c r="N97" s="26"/>
      <c r="O97" s="26"/>
      <c r="P97" s="37"/>
      <c r="Q97" s="26"/>
      <c r="R97" s="26"/>
    </row>
    <row r="98" spans="1:100" ht="96.6" x14ac:dyDescent="0.25">
      <c r="A98" s="809"/>
      <c r="B98" s="34" t="s">
        <v>2216</v>
      </c>
      <c r="C98" s="37" t="s">
        <v>2021</v>
      </c>
      <c r="D98" s="809"/>
      <c r="E98" s="809"/>
      <c r="F98" s="812"/>
      <c r="G98" s="30">
        <v>1443.54</v>
      </c>
      <c r="H98" s="30"/>
      <c r="I98" s="30">
        <v>117.84</v>
      </c>
      <c r="J98" s="30">
        <f t="shared" si="3"/>
        <v>1561.3799999999999</v>
      </c>
      <c r="K98" s="71"/>
      <c r="L98" s="43"/>
      <c r="M98" s="43"/>
      <c r="N98" s="26"/>
      <c r="O98" s="26"/>
      <c r="P98" s="26"/>
      <c r="Q98" s="26"/>
      <c r="R98" s="26"/>
    </row>
    <row r="99" spans="1:100" ht="96.6" x14ac:dyDescent="0.25">
      <c r="A99" s="810"/>
      <c r="B99" s="34" t="s">
        <v>2216</v>
      </c>
      <c r="C99" s="37" t="s">
        <v>2021</v>
      </c>
      <c r="D99" s="810"/>
      <c r="E99" s="810"/>
      <c r="F99" s="813"/>
      <c r="G99" s="30">
        <v>2887.08</v>
      </c>
      <c r="H99" s="30"/>
      <c r="I99" s="30">
        <v>235.68</v>
      </c>
      <c r="J99" s="30">
        <f t="shared" si="3"/>
        <v>3122.7599999999998</v>
      </c>
      <c r="K99" s="71"/>
      <c r="L99" s="43"/>
      <c r="M99" s="43"/>
      <c r="N99" s="26"/>
      <c r="O99" s="26"/>
      <c r="P99" s="37"/>
      <c r="Q99" s="26"/>
      <c r="R99" s="26"/>
    </row>
    <row r="100" spans="1:100" ht="27.6" x14ac:dyDescent="0.25">
      <c r="A100" s="37" t="s">
        <v>501</v>
      </c>
      <c r="B100" s="40" t="s">
        <v>2218</v>
      </c>
      <c r="C100" s="37" t="s">
        <v>2021</v>
      </c>
      <c r="D100" s="37" t="s">
        <v>2219</v>
      </c>
      <c r="E100" s="37" t="s">
        <v>2220</v>
      </c>
      <c r="F100" s="36">
        <v>43293</v>
      </c>
      <c r="G100" s="30">
        <v>1407.6</v>
      </c>
      <c r="H100" s="30"/>
      <c r="I100" s="30">
        <v>114.9</v>
      </c>
      <c r="J100" s="30">
        <f t="shared" si="3"/>
        <v>1522.5</v>
      </c>
      <c r="K100" s="71"/>
      <c r="L100" s="43"/>
      <c r="M100" s="43"/>
      <c r="N100" s="26"/>
      <c r="O100" s="26"/>
      <c r="P100" s="37"/>
      <c r="Q100" s="26"/>
      <c r="R100" s="26"/>
    </row>
    <row r="101" spans="1:100" ht="27.6" x14ac:dyDescent="0.25">
      <c r="A101" s="37" t="s">
        <v>502</v>
      </c>
      <c r="B101" s="40" t="s">
        <v>2221</v>
      </c>
      <c r="C101" s="37" t="s">
        <v>2021</v>
      </c>
      <c r="D101" s="37" t="s">
        <v>2129</v>
      </c>
      <c r="E101" s="37" t="s">
        <v>1610</v>
      </c>
      <c r="F101" s="36">
        <v>43531</v>
      </c>
      <c r="G101" s="30">
        <v>3750.04</v>
      </c>
      <c r="H101" s="30">
        <v>4999.66</v>
      </c>
      <c r="I101" s="30">
        <v>1093.8599999999999</v>
      </c>
      <c r="J101" s="30">
        <f t="shared" si="3"/>
        <v>9843.5600000000013</v>
      </c>
      <c r="K101" s="71"/>
      <c r="L101" s="43"/>
      <c r="M101" s="43"/>
      <c r="N101" s="26"/>
      <c r="O101" s="26"/>
      <c r="P101" s="37"/>
      <c r="Q101" s="26"/>
      <c r="R101" s="26"/>
    </row>
    <row r="102" spans="1:100" s="73" customFormat="1" ht="21" customHeight="1" x14ac:dyDescent="0.25">
      <c r="A102" s="613" t="s">
        <v>503</v>
      </c>
      <c r="B102" s="713" t="s">
        <v>2222</v>
      </c>
      <c r="C102" s="594" t="s">
        <v>2021</v>
      </c>
      <c r="D102" s="613" t="s">
        <v>2223</v>
      </c>
      <c r="E102" s="613" t="s">
        <v>1610</v>
      </c>
      <c r="F102" s="802">
        <v>43578</v>
      </c>
      <c r="G102" s="16">
        <v>110006.36</v>
      </c>
      <c r="H102" s="16">
        <v>147934.88</v>
      </c>
      <c r="I102" s="16">
        <v>11923.45</v>
      </c>
      <c r="J102" s="16">
        <f t="shared" si="3"/>
        <v>269864.69</v>
      </c>
      <c r="K102" s="72"/>
      <c r="L102" s="112"/>
      <c r="M102" s="112"/>
      <c r="N102" s="19"/>
      <c r="O102" s="19"/>
      <c r="P102" s="12"/>
      <c r="Q102" s="19"/>
      <c r="R102" s="19"/>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77"/>
      <c r="BL102" s="77"/>
      <c r="BM102" s="77"/>
      <c r="BN102" s="77"/>
      <c r="BO102" s="77"/>
      <c r="BP102" s="77"/>
      <c r="BQ102" s="77"/>
      <c r="BR102" s="77"/>
      <c r="BS102" s="77"/>
      <c r="BT102" s="77"/>
      <c r="BU102" s="77"/>
      <c r="BV102" s="77"/>
      <c r="BW102" s="77"/>
      <c r="BX102" s="77"/>
      <c r="BY102" s="77"/>
      <c r="BZ102" s="77"/>
      <c r="CA102" s="77"/>
      <c r="CB102" s="77"/>
      <c r="CC102" s="77"/>
      <c r="CD102" s="77"/>
      <c r="CE102" s="77"/>
      <c r="CF102" s="77"/>
      <c r="CG102" s="77"/>
      <c r="CH102" s="77"/>
      <c r="CI102" s="77"/>
      <c r="CJ102" s="77"/>
      <c r="CK102" s="77"/>
      <c r="CL102" s="77"/>
      <c r="CM102" s="77"/>
      <c r="CN102" s="77"/>
      <c r="CO102" s="77"/>
      <c r="CP102" s="77"/>
      <c r="CQ102" s="77"/>
      <c r="CR102" s="77"/>
      <c r="CS102" s="77"/>
      <c r="CT102" s="77"/>
      <c r="CU102" s="77"/>
      <c r="CV102" s="77"/>
    </row>
    <row r="103" spans="1:100" s="73" customFormat="1" ht="13.8" x14ac:dyDescent="0.25">
      <c r="A103" s="614"/>
      <c r="B103" s="714"/>
      <c r="C103" s="595"/>
      <c r="D103" s="614"/>
      <c r="E103" s="614"/>
      <c r="F103" s="803"/>
      <c r="G103" s="16">
        <v>124734.92</v>
      </c>
      <c r="H103" s="16">
        <v>167747.45000000001</v>
      </c>
      <c r="I103" s="16">
        <v>13427.78</v>
      </c>
      <c r="J103" s="16">
        <f t="shared" si="3"/>
        <v>305910.15000000002</v>
      </c>
      <c r="K103" s="72"/>
      <c r="L103" s="112"/>
      <c r="M103" s="112"/>
      <c r="N103" s="19"/>
      <c r="O103" s="19"/>
      <c r="P103" s="12"/>
      <c r="Q103" s="19"/>
      <c r="R103" s="19"/>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c r="BI103" s="77"/>
      <c r="BJ103" s="77"/>
      <c r="BK103" s="77"/>
      <c r="BL103" s="77"/>
      <c r="BM103" s="77"/>
      <c r="BN103" s="77"/>
      <c r="BO103" s="77"/>
      <c r="BP103" s="77"/>
      <c r="BQ103" s="77"/>
      <c r="BR103" s="77"/>
      <c r="BS103" s="77"/>
      <c r="BT103" s="77"/>
      <c r="BU103" s="77"/>
      <c r="BV103" s="77"/>
      <c r="BW103" s="77"/>
      <c r="BX103" s="77"/>
      <c r="BY103" s="77"/>
      <c r="BZ103" s="77"/>
      <c r="CA103" s="77"/>
      <c r="CB103" s="77"/>
      <c r="CC103" s="77"/>
      <c r="CD103" s="77"/>
      <c r="CE103" s="77"/>
      <c r="CF103" s="77"/>
      <c r="CG103" s="77"/>
      <c r="CH103" s="77"/>
      <c r="CI103" s="77"/>
      <c r="CJ103" s="77"/>
      <c r="CK103" s="77"/>
      <c r="CL103" s="77"/>
      <c r="CM103" s="77"/>
      <c r="CN103" s="77"/>
      <c r="CO103" s="77"/>
      <c r="CP103" s="77"/>
      <c r="CQ103" s="77"/>
      <c r="CR103" s="77"/>
      <c r="CS103" s="77"/>
      <c r="CT103" s="77"/>
      <c r="CU103" s="77"/>
      <c r="CV103" s="77"/>
    </row>
    <row r="104" spans="1:100" ht="27.6" x14ac:dyDescent="0.25">
      <c r="A104" s="37" t="s">
        <v>504</v>
      </c>
      <c r="B104" s="40" t="s">
        <v>2224</v>
      </c>
      <c r="C104" s="37" t="s">
        <v>2021</v>
      </c>
      <c r="D104" s="37" t="s">
        <v>2133</v>
      </c>
      <c r="E104" s="37" t="s">
        <v>1777</v>
      </c>
      <c r="F104" s="36">
        <v>43476</v>
      </c>
      <c r="G104" s="30">
        <v>2131.86</v>
      </c>
      <c r="H104" s="30">
        <v>2867.49</v>
      </c>
      <c r="I104" s="30">
        <v>174.03</v>
      </c>
      <c r="J104" s="30">
        <f t="shared" si="3"/>
        <v>5173.38</v>
      </c>
      <c r="K104" s="71">
        <v>5347.29</v>
      </c>
      <c r="L104" s="38">
        <v>44272</v>
      </c>
      <c r="M104" s="43" t="s">
        <v>505</v>
      </c>
      <c r="N104" s="26"/>
      <c r="O104" s="26"/>
      <c r="P104" s="37"/>
      <c r="Q104" s="26"/>
      <c r="R104" s="26"/>
    </row>
    <row r="105" spans="1:100" ht="69" x14ac:dyDescent="0.25">
      <c r="A105" s="37" t="s">
        <v>506</v>
      </c>
      <c r="B105" s="40" t="s">
        <v>2225</v>
      </c>
      <c r="C105" s="37" t="s">
        <v>2021</v>
      </c>
      <c r="D105" s="37" t="s">
        <v>1848</v>
      </c>
      <c r="E105" s="37" t="s">
        <v>1610</v>
      </c>
      <c r="F105" s="36">
        <v>43676</v>
      </c>
      <c r="G105" s="30">
        <v>3613.1</v>
      </c>
      <c r="H105" s="30">
        <v>4860.6899999999996</v>
      </c>
      <c r="I105" s="30">
        <v>364.06</v>
      </c>
      <c r="J105" s="30">
        <f t="shared" si="3"/>
        <v>8837.8499999999985</v>
      </c>
      <c r="K105" s="71">
        <v>8899.7099999999991</v>
      </c>
      <c r="L105" s="38">
        <v>43761</v>
      </c>
      <c r="M105" s="43" t="s">
        <v>507</v>
      </c>
      <c r="N105" s="26"/>
      <c r="O105" s="26"/>
      <c r="P105" s="37"/>
      <c r="Q105" s="26"/>
      <c r="R105" s="26"/>
    </row>
    <row r="106" spans="1:100" ht="41.4" x14ac:dyDescent="0.25">
      <c r="A106" s="37" t="s">
        <v>508</v>
      </c>
      <c r="B106" s="40" t="s">
        <v>2226</v>
      </c>
      <c r="C106" s="37" t="s">
        <v>2021</v>
      </c>
      <c r="D106" s="37" t="s">
        <v>2227</v>
      </c>
      <c r="E106" s="37" t="s">
        <v>1610</v>
      </c>
      <c r="F106" s="36">
        <v>43549</v>
      </c>
      <c r="G106" s="30">
        <v>14987.91</v>
      </c>
      <c r="H106" s="30">
        <v>20160</v>
      </c>
      <c r="I106" s="30">
        <v>1223.46</v>
      </c>
      <c r="J106" s="30">
        <f t="shared" si="3"/>
        <v>36371.370000000003</v>
      </c>
      <c r="K106" s="71">
        <v>37429.279999999999</v>
      </c>
      <c r="L106" s="38">
        <v>44294</v>
      </c>
      <c r="M106" s="43" t="s">
        <v>509</v>
      </c>
      <c r="N106" s="26"/>
      <c r="O106" s="26"/>
      <c r="P106" s="37"/>
      <c r="Q106" s="26"/>
      <c r="R106" s="26"/>
    </row>
    <row r="107" spans="1:100" s="73" customFormat="1" ht="27.6" x14ac:dyDescent="0.25">
      <c r="A107" s="12" t="s">
        <v>510</v>
      </c>
      <c r="B107" s="13" t="s">
        <v>2228</v>
      </c>
      <c r="C107" s="12" t="s">
        <v>2021</v>
      </c>
      <c r="D107" s="12" t="s">
        <v>2229</v>
      </c>
      <c r="E107" s="12" t="s">
        <v>1777</v>
      </c>
      <c r="F107" s="39">
        <v>43682</v>
      </c>
      <c r="G107" s="16">
        <v>8113.67</v>
      </c>
      <c r="H107" s="16">
        <v>10915.29</v>
      </c>
      <c r="I107" s="16">
        <v>817.54</v>
      </c>
      <c r="J107" s="16">
        <f t="shared" si="3"/>
        <v>19846.5</v>
      </c>
      <c r="K107" s="72"/>
      <c r="L107" s="15"/>
      <c r="M107" s="46"/>
      <c r="N107" s="19"/>
      <c r="O107" s="19"/>
      <c r="P107" s="12"/>
      <c r="Q107" s="19"/>
      <c r="R107" s="19"/>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c r="BL107" s="77"/>
      <c r="BM107" s="77"/>
      <c r="BN107" s="77"/>
      <c r="BO107" s="77"/>
      <c r="BP107" s="77"/>
      <c r="BQ107" s="77"/>
      <c r="BR107" s="77"/>
      <c r="BS107" s="77"/>
      <c r="BT107" s="77"/>
      <c r="BU107" s="77"/>
      <c r="BV107" s="77"/>
      <c r="BW107" s="77"/>
      <c r="BX107" s="77"/>
      <c r="BY107" s="77"/>
      <c r="BZ107" s="77"/>
      <c r="CA107" s="77"/>
      <c r="CB107" s="77"/>
      <c r="CC107" s="77"/>
      <c r="CD107" s="77"/>
      <c r="CE107" s="77"/>
      <c r="CF107" s="77"/>
      <c r="CG107" s="77"/>
      <c r="CH107" s="77"/>
      <c r="CI107" s="77"/>
      <c r="CJ107" s="77"/>
      <c r="CK107" s="77"/>
      <c r="CL107" s="77"/>
      <c r="CM107" s="77"/>
      <c r="CN107" s="77"/>
      <c r="CO107" s="77"/>
      <c r="CP107" s="77"/>
      <c r="CQ107" s="77"/>
      <c r="CR107" s="77"/>
      <c r="CS107" s="77"/>
      <c r="CT107" s="77"/>
      <c r="CU107" s="77"/>
      <c r="CV107" s="77"/>
    </row>
    <row r="108" spans="1:100" ht="69" x14ac:dyDescent="0.25">
      <c r="A108" s="37" t="s">
        <v>511</v>
      </c>
      <c r="B108" s="40" t="s">
        <v>2230</v>
      </c>
      <c r="C108" s="37" t="s">
        <v>2021</v>
      </c>
      <c r="D108" s="37" t="s">
        <v>2231</v>
      </c>
      <c r="E108" s="37" t="s">
        <v>1613</v>
      </c>
      <c r="F108" s="36">
        <v>43602</v>
      </c>
      <c r="G108" s="30"/>
      <c r="H108" s="30"/>
      <c r="I108" s="30">
        <v>554</v>
      </c>
      <c r="J108" s="30">
        <f t="shared" si="3"/>
        <v>554</v>
      </c>
      <c r="K108" s="71">
        <v>554</v>
      </c>
      <c r="L108" s="38">
        <v>43614</v>
      </c>
      <c r="M108" s="43" t="s">
        <v>512</v>
      </c>
      <c r="N108" s="26"/>
      <c r="O108" s="26"/>
      <c r="P108" s="37"/>
      <c r="Q108" s="26"/>
      <c r="R108" s="26"/>
    </row>
    <row r="109" spans="1:100" s="73" customFormat="1" ht="55.2" x14ac:dyDescent="0.25">
      <c r="A109" s="12" t="s">
        <v>3146</v>
      </c>
      <c r="B109" s="13" t="s">
        <v>3147</v>
      </c>
      <c r="C109" s="12" t="s">
        <v>2021</v>
      </c>
      <c r="D109" s="12" t="s">
        <v>2186</v>
      </c>
      <c r="E109" s="12" t="s">
        <v>1610</v>
      </c>
      <c r="F109" s="39" t="s">
        <v>3148</v>
      </c>
      <c r="G109" s="74">
        <v>58249.8</v>
      </c>
      <c r="H109" s="74">
        <v>43306.2</v>
      </c>
      <c r="I109" s="16">
        <v>35353.199999999997</v>
      </c>
      <c r="J109" s="16">
        <v>105091.2</v>
      </c>
      <c r="K109" s="72">
        <v>107155.33</v>
      </c>
      <c r="L109" s="15">
        <v>44456</v>
      </c>
      <c r="M109" s="46">
        <v>3153283</v>
      </c>
      <c r="N109" s="19"/>
      <c r="O109" s="19"/>
      <c r="P109" s="12"/>
      <c r="Q109" s="19"/>
      <c r="R109" s="19"/>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row>
    <row r="110" spans="1:100" s="73" customFormat="1" ht="41.4" x14ac:dyDescent="0.25">
      <c r="A110" s="12" t="s">
        <v>513</v>
      </c>
      <c r="B110" s="14" t="s">
        <v>2232</v>
      </c>
      <c r="C110" s="12" t="s">
        <v>2021</v>
      </c>
      <c r="D110" s="12" t="s">
        <v>2233</v>
      </c>
      <c r="E110" s="12" t="s">
        <v>1610</v>
      </c>
      <c r="F110" s="39">
        <v>43622</v>
      </c>
      <c r="G110" s="16">
        <v>36780</v>
      </c>
      <c r="H110" s="16">
        <v>49480</v>
      </c>
      <c r="I110" s="16">
        <v>3706</v>
      </c>
      <c r="J110" s="16">
        <f t="shared" si="3"/>
        <v>89966</v>
      </c>
      <c r="K110" s="72">
        <v>106887.99</v>
      </c>
      <c r="L110" s="15">
        <v>45428</v>
      </c>
      <c r="M110" s="112">
        <v>3767099</v>
      </c>
      <c r="N110" s="19"/>
      <c r="O110" s="19"/>
      <c r="P110" s="12"/>
      <c r="Q110" s="19"/>
      <c r="R110" s="19"/>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77"/>
      <c r="AX110" s="77"/>
      <c r="AY110" s="77"/>
      <c r="AZ110" s="77"/>
      <c r="BA110" s="77"/>
      <c r="BB110" s="77"/>
      <c r="BC110" s="77"/>
      <c r="BD110" s="77"/>
      <c r="BE110" s="77"/>
      <c r="BF110" s="77"/>
      <c r="BG110" s="77"/>
      <c r="BH110" s="77"/>
      <c r="BI110" s="77"/>
      <c r="BJ110" s="77"/>
      <c r="BK110" s="77"/>
      <c r="BL110" s="77"/>
      <c r="BM110" s="77"/>
      <c r="BN110" s="77"/>
      <c r="BO110" s="77"/>
      <c r="BP110" s="77"/>
      <c r="BQ110" s="77"/>
      <c r="BR110" s="77"/>
      <c r="BS110" s="77"/>
      <c r="BT110" s="77"/>
      <c r="BU110" s="77"/>
      <c r="BV110" s="77"/>
      <c r="BW110" s="77"/>
      <c r="BX110" s="77"/>
      <c r="BY110" s="77"/>
      <c r="BZ110" s="77"/>
      <c r="CA110" s="77"/>
      <c r="CB110" s="77"/>
      <c r="CC110" s="77"/>
      <c r="CD110" s="77"/>
      <c r="CE110" s="77"/>
      <c r="CF110" s="77"/>
      <c r="CG110" s="77"/>
      <c r="CH110" s="77"/>
      <c r="CI110" s="77"/>
      <c r="CJ110" s="77"/>
      <c r="CK110" s="77"/>
      <c r="CL110" s="77"/>
      <c r="CM110" s="77"/>
      <c r="CN110" s="77"/>
      <c r="CO110" s="77"/>
      <c r="CP110" s="77"/>
      <c r="CQ110" s="77"/>
      <c r="CR110" s="77"/>
      <c r="CS110" s="77"/>
      <c r="CT110" s="77"/>
      <c r="CU110" s="77"/>
      <c r="CV110" s="77"/>
    </row>
    <row r="111" spans="1:100" ht="193.2" x14ac:dyDescent="0.25">
      <c r="A111" s="808" t="s">
        <v>514</v>
      </c>
      <c r="B111" s="40" t="s">
        <v>2772</v>
      </c>
      <c r="C111" s="37" t="s">
        <v>2021</v>
      </c>
      <c r="D111" s="808" t="s">
        <v>2234</v>
      </c>
      <c r="E111" s="808" t="s">
        <v>1777</v>
      </c>
      <c r="F111" s="811">
        <v>43739</v>
      </c>
      <c r="G111" s="30">
        <v>3590.25</v>
      </c>
      <c r="H111" s="30">
        <v>4829.1499999999996</v>
      </c>
      <c r="I111" s="30">
        <v>293.05</v>
      </c>
      <c r="J111" s="30">
        <f t="shared" si="3"/>
        <v>8712.4499999999989</v>
      </c>
      <c r="K111" s="71"/>
      <c r="L111" s="43"/>
      <c r="M111" s="43"/>
      <c r="N111" s="26"/>
      <c r="O111" s="26"/>
      <c r="P111" s="37"/>
      <c r="Q111" s="26"/>
      <c r="R111" s="26"/>
    </row>
    <row r="112" spans="1:100" ht="193.2" x14ac:dyDescent="0.25">
      <c r="A112" s="810"/>
      <c r="B112" s="40" t="s">
        <v>2772</v>
      </c>
      <c r="C112" s="37" t="s">
        <v>2021</v>
      </c>
      <c r="D112" s="810"/>
      <c r="E112" s="810"/>
      <c r="F112" s="813"/>
      <c r="G112" s="30">
        <v>3590.25</v>
      </c>
      <c r="H112" s="30">
        <v>4829.1499999999996</v>
      </c>
      <c r="I112" s="30">
        <v>293.05</v>
      </c>
      <c r="J112" s="30">
        <f t="shared" si="3"/>
        <v>8712.4499999999989</v>
      </c>
      <c r="K112" s="71"/>
      <c r="L112" s="43"/>
      <c r="M112" s="43"/>
      <c r="N112" s="26"/>
      <c r="O112" s="26"/>
      <c r="P112" s="26"/>
      <c r="Q112" s="26"/>
      <c r="R112" s="26"/>
    </row>
    <row r="113" spans="1:18" ht="69" x14ac:dyDescent="0.25">
      <c r="A113" s="37" t="s">
        <v>515</v>
      </c>
      <c r="B113" s="40" t="s">
        <v>2235</v>
      </c>
      <c r="C113" s="37" t="s">
        <v>2021</v>
      </c>
      <c r="D113" s="37" t="s">
        <v>2236</v>
      </c>
      <c r="E113" s="37" t="s">
        <v>2237</v>
      </c>
      <c r="F113" s="36">
        <v>43684</v>
      </c>
      <c r="G113" s="30">
        <v>718.05</v>
      </c>
      <c r="H113" s="30"/>
      <c r="I113" s="30">
        <v>58.61</v>
      </c>
      <c r="J113" s="30">
        <f t="shared" si="3"/>
        <v>776.66</v>
      </c>
      <c r="K113" s="71"/>
      <c r="L113" s="43"/>
      <c r="M113" s="43"/>
      <c r="N113" s="26"/>
      <c r="O113" s="26"/>
      <c r="P113" s="37"/>
      <c r="Q113" s="26"/>
      <c r="R113" s="26"/>
    </row>
    <row r="114" spans="1:18" ht="27.6" x14ac:dyDescent="0.25">
      <c r="A114" s="37" t="s">
        <v>516</v>
      </c>
      <c r="B114" s="40" t="s">
        <v>2238</v>
      </c>
      <c r="C114" s="37" t="s">
        <v>2021</v>
      </c>
      <c r="D114" s="37" t="s">
        <v>2239</v>
      </c>
      <c r="E114" s="37" t="s">
        <v>1610</v>
      </c>
      <c r="F114" s="36">
        <v>43654</v>
      </c>
      <c r="G114" s="30">
        <v>1426.18</v>
      </c>
      <c r="H114" s="30"/>
      <c r="I114" s="30">
        <v>116.42</v>
      </c>
      <c r="J114" s="30">
        <f t="shared" si="3"/>
        <v>1542.6000000000001</v>
      </c>
      <c r="K114" s="71">
        <v>1763.35</v>
      </c>
      <c r="L114" s="38">
        <v>44964</v>
      </c>
      <c r="M114" s="43">
        <v>3454689</v>
      </c>
      <c r="N114" s="26"/>
      <c r="O114" s="26"/>
      <c r="P114" s="37"/>
      <c r="Q114" s="26"/>
      <c r="R114" s="26"/>
    </row>
    <row r="115" spans="1:18" ht="41.4" x14ac:dyDescent="0.25">
      <c r="A115" s="37" t="s">
        <v>517</v>
      </c>
      <c r="B115" s="40" t="s">
        <v>2240</v>
      </c>
      <c r="C115" s="37" t="s">
        <v>2021</v>
      </c>
      <c r="D115" s="37" t="s">
        <v>2241</v>
      </c>
      <c r="E115" s="37" t="s">
        <v>1999</v>
      </c>
      <c r="F115" s="36">
        <v>43697</v>
      </c>
      <c r="G115" s="30">
        <v>2872.24</v>
      </c>
      <c r="H115" s="30"/>
      <c r="I115" s="30">
        <v>234.44</v>
      </c>
      <c r="J115" s="30">
        <f t="shared" si="3"/>
        <v>3106.68</v>
      </c>
      <c r="K115" s="71"/>
      <c r="L115" s="43"/>
      <c r="M115" s="43"/>
      <c r="N115" s="26"/>
      <c r="O115" s="26"/>
      <c r="P115" s="37"/>
      <c r="Q115" s="26"/>
      <c r="R115" s="26"/>
    </row>
    <row r="116" spans="1:18" ht="41.4" x14ac:dyDescent="0.25">
      <c r="A116" s="37" t="s">
        <v>518</v>
      </c>
      <c r="B116" s="40" t="s">
        <v>2242</v>
      </c>
      <c r="C116" s="37" t="s">
        <v>2021</v>
      </c>
      <c r="D116" s="37" t="s">
        <v>2243</v>
      </c>
      <c r="E116" s="37" t="s">
        <v>1629</v>
      </c>
      <c r="F116" s="36">
        <v>43761</v>
      </c>
      <c r="G116" s="30">
        <v>403.6</v>
      </c>
      <c r="H116" s="30"/>
      <c r="I116" s="30"/>
      <c r="J116" s="30">
        <f t="shared" si="3"/>
        <v>403.6</v>
      </c>
      <c r="K116" s="71">
        <v>403.6</v>
      </c>
      <c r="L116" s="38">
        <v>43769</v>
      </c>
      <c r="M116" s="43" t="s">
        <v>519</v>
      </c>
      <c r="N116" s="26"/>
      <c r="O116" s="26"/>
      <c r="P116" s="37"/>
      <c r="Q116" s="26"/>
      <c r="R116" s="26"/>
    </row>
    <row r="117" spans="1:18" ht="27.6" x14ac:dyDescent="0.25">
      <c r="A117" s="37" t="s">
        <v>520</v>
      </c>
      <c r="B117" s="40" t="s">
        <v>2244</v>
      </c>
      <c r="C117" s="37" t="s">
        <v>2021</v>
      </c>
      <c r="D117" s="37" t="s">
        <v>2245</v>
      </c>
      <c r="E117" s="37" t="s">
        <v>1600</v>
      </c>
      <c r="F117" s="36">
        <v>43773</v>
      </c>
      <c r="G117" s="30"/>
      <c r="H117" s="30"/>
      <c r="I117" s="30">
        <v>323.45999999999998</v>
      </c>
      <c r="J117" s="30">
        <f t="shared" si="3"/>
        <v>323.45999999999998</v>
      </c>
      <c r="K117" s="71">
        <v>330.47</v>
      </c>
      <c r="L117" s="38">
        <v>44321</v>
      </c>
      <c r="M117" s="43" t="s">
        <v>521</v>
      </c>
      <c r="N117" s="26"/>
      <c r="O117" s="26"/>
      <c r="P117" s="37"/>
      <c r="Q117" s="26"/>
      <c r="R117" s="26"/>
    </row>
    <row r="118" spans="1:18" ht="27.6" x14ac:dyDescent="0.25">
      <c r="A118" s="37" t="s">
        <v>522</v>
      </c>
      <c r="B118" s="40" t="s">
        <v>2246</v>
      </c>
      <c r="C118" s="26" t="s">
        <v>2021</v>
      </c>
      <c r="D118" s="37" t="s">
        <v>2247</v>
      </c>
      <c r="E118" s="37" t="s">
        <v>1610</v>
      </c>
      <c r="F118" s="36">
        <v>43572</v>
      </c>
      <c r="G118" s="30">
        <v>2854.84</v>
      </c>
      <c r="H118" s="30">
        <v>3840</v>
      </c>
      <c r="I118" s="30">
        <v>233.04</v>
      </c>
      <c r="J118" s="30">
        <f t="shared" si="3"/>
        <v>6927.88</v>
      </c>
      <c r="K118" s="71">
        <v>6921.64</v>
      </c>
      <c r="L118" s="38">
        <v>43605</v>
      </c>
      <c r="M118" s="43" t="s">
        <v>523</v>
      </c>
      <c r="N118" s="26"/>
      <c r="O118" s="26"/>
      <c r="P118" s="37"/>
      <c r="Q118" s="26"/>
      <c r="R118" s="26"/>
    </row>
  </sheetData>
  <mergeCells count="27">
    <mergeCell ref="A111:A112"/>
    <mergeCell ref="D111:D112"/>
    <mergeCell ref="E111:E112"/>
    <mergeCell ref="F111:F112"/>
    <mergeCell ref="D89:D91"/>
    <mergeCell ref="E89:E91"/>
    <mergeCell ref="F89:F91"/>
    <mergeCell ref="A97:A99"/>
    <mergeCell ref="D97:D99"/>
    <mergeCell ref="E97:E99"/>
    <mergeCell ref="F97:F99"/>
    <mergeCell ref="A1:R1"/>
    <mergeCell ref="A102:A103"/>
    <mergeCell ref="B102:B103"/>
    <mergeCell ref="C102:C103"/>
    <mergeCell ref="D102:D103"/>
    <mergeCell ref="E102:E103"/>
    <mergeCell ref="F102:F103"/>
    <mergeCell ref="A48:A51"/>
    <mergeCell ref="D48:D51"/>
    <mergeCell ref="E48:E51"/>
    <mergeCell ref="F48:F51"/>
    <mergeCell ref="A78:A80"/>
    <mergeCell ref="D78:D80"/>
    <mergeCell ref="E78:E80"/>
    <mergeCell ref="F78:F80"/>
    <mergeCell ref="A89:A91"/>
  </mergeCells>
  <pageMargins left="0.7" right="0.7" top="0.75" bottom="0.75" header="0.3" footer="0.3"/>
  <pageSetup paperSize="9"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City Wide Plan - 7.11</vt:lpstr>
      <vt:lpstr>Residential - 7.11 repealed</vt:lpstr>
      <vt:lpstr>S7.12</vt:lpstr>
      <vt:lpstr>Avery's Village - 7.11 repealed</vt:lpstr>
      <vt:lpstr>Bellbird North - 7.11 repealed</vt:lpstr>
      <vt:lpstr>Black Hill Quarry - 7.11 repeal</vt:lpstr>
      <vt:lpstr> Mount View Road - 7.11 repeal</vt:lpstr>
      <vt:lpstr>Nulkaba - 7.11 repealed</vt:lpstr>
      <vt:lpstr>Tourism -7.11 repealed</vt:lpstr>
      <vt:lpstr>Data</vt:lpstr>
      <vt:lpstr>'Residential - 7.11 repealed'!_Hlk73614582</vt:lpstr>
      <vt:lpstr>'Residential - 7.11 repealed'!_Hlk73614603</vt:lpstr>
      <vt:lpstr>'Residential - 7.11 repealed'!_Hlk73614968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Crystal Decisions</dc:creator>
  <dc:description>Powered by Crystal</dc:description>
  <cp:lastModifiedBy>Nick Bielby</cp:lastModifiedBy>
  <dcterms:created xsi:type="dcterms:W3CDTF">2021-07-19T06:16:00Z</dcterms:created>
  <dcterms:modified xsi:type="dcterms:W3CDTF">2026-02-20T02:40:15Z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012EB2E50885E86A6C41D9DAEBCA7F4A4CD96E4E242805ECAE31861CFD2702744D2C26AFC1165AC99277BD4E820880E205215F06A17D501B98378DFC1CAFCFD83564DFD5BFA8FCFA8D70664D70EF2B497A50851BD81A9BECB880959A3397DF8ED98053AB7910A52DF8AC1E3E49AB0E056B45A4EF745CC5873B1C7808A8E6261</vt:lpwstr>
  </property>
  <property fmtid="{D5CDD505-2E9C-101B-9397-08002B2CF9AE}" pid="3" name="Business Objects Context Information1">
    <vt:lpwstr>19A36F396EA728BDC65EEFFB09A5B342481CE5826C0E75FF57806D14BEF4097134404E8933E558253A57CE405876AB9355517FD3276E084738E69FC672CEC5A6D986B373EF80B85140508C1EFAB365305DC6D405DDA3A747286365B86C0825E691D5B080F8642206CDF175106BF08B93297AB0B3F4165162EEA20F280E8B9F6</vt:lpwstr>
  </property>
  <property fmtid="{D5CDD505-2E9C-101B-9397-08002B2CF9AE}" pid="4" name="Business Objects Context Information2">
    <vt:lpwstr>F722C24B0A692FD8D087AC30BEFE9ECE0C9F8E81F7B92083623C156EC7631E946AFAD73EDE917FCA6A532191EEDA5F66558D630799AD9B90985BBAD8140E3F42C8DA3A88BCD6202B99B33E167FE39ADE15D24FA3065998E72D0120994FCA8D58378B477983E84A51683154EE447E79C637E8881AB8CD583729DF0BDE5F3F03D</vt:lpwstr>
  </property>
  <property fmtid="{D5CDD505-2E9C-101B-9397-08002B2CF9AE}" pid="5" name="Business Objects Context Information3">
    <vt:lpwstr>3F867A4834D6AD81F77335C60D68DE86BC219FDA68BC22E3DA3320023759B1B4CB6F5531310E68A946160F1104D3DA2325067F74FCBCD1A61FFD1968BE753DDCEF4B6A4F6409516BDAA76CEAEA36DB749E7B3B7DCA8A0C23F8410452AD77D98A5C2FE12FF79D2D5BA8DCFD9BC1D741DA71BFF7F08DC4B151C4EE778D1900950</vt:lpwstr>
  </property>
  <property fmtid="{D5CDD505-2E9C-101B-9397-08002B2CF9AE}" pid="6" name="Business Objects Context Information4">
    <vt:lpwstr>AB25A59511D48D0F7985A5E7A223436486C49963F68810B7292B4529FDDA12979DE8EE0622522783FEB0498B6A63B4E4E5A2CBD295BE2FEE6D17802475658483B024D85E8D787DCC79F5C18BFD0E3D93E157DF4E55C9FA2094FB33E897A703B65571C63B31336498550E060C03F1479F5192F1658FD4A24DC06C873AD3A9B74</vt:lpwstr>
  </property>
  <property fmtid="{D5CDD505-2E9C-101B-9397-08002B2CF9AE}" pid="7" name="Business Objects Context Information5">
    <vt:lpwstr>0FB2147BA499A6226921B947AEDCF23D89BDD3BF17199753FE29A694A338007366D7215C86DDC85ACAAAA7B4D32F1848E79F01FBF7302453C64D409A01C5CE7A0580296C88FB458114A3E2E80BF8947922A8AE488540BAF01AB7AA4AAB8573D9523CAC51ECB3DF446B3F2B69B195202A14DAA9EC858ECA9CBD609F4480FD6A5</vt:lpwstr>
  </property>
  <property fmtid="{D5CDD505-2E9C-101B-9397-08002B2CF9AE}" pid="8" name="Business Objects Context Information6">
    <vt:lpwstr>CA4AAE61F572592CB21D7F83B3ECA423F467A924FD99DEE6A1C208B9FA66A10F369DCCE05912875951223B2241D9B3B9108F941478D4A9EF876DC855094871C7E9210977</vt:lpwstr>
  </property>
</Properties>
</file>